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cc\Downloads\"/>
    </mc:Choice>
  </mc:AlternateContent>
  <xr:revisionPtr revIDLastSave="0" documentId="8_{1DFB18A4-5483-43D5-8DF4-089722932B2C}" xr6:coauthVersionLast="47" xr6:coauthVersionMax="47" xr10:uidLastSave="{00000000-0000-0000-0000-000000000000}"/>
  <bookViews>
    <workbookView xWindow="-98" yWindow="-98" windowWidth="20715" windowHeight="13276" xr2:uid="{050C6116-752E-4132-94FC-1CD1AAAE63E6}"/>
  </bookViews>
  <sheets>
    <sheet name="Introduction" sheetId="4" r:id="rId1"/>
    <sheet name="#1 Lowest cost" sheetId="6" r:id="rId2"/>
    <sheet name="#2 VFM Scoring 0-1" sheetId="2" r:id="rId3"/>
    <sheet name="#3 VFM Scoring 0-5" sheetId="5" r:id="rId4"/>
    <sheet name="#4 VFM Scoring 0-5 &amp; Weighting"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3" l="1" a="1"/>
  <c r="U18" i="3" s="1"/>
  <c r="S18" i="3" a="1"/>
  <c r="S18" i="3" s="1"/>
  <c r="Q18" i="3" a="1"/>
  <c r="Q18" i="3"/>
  <c r="O18" i="3" a="1"/>
  <c r="O18" i="3" s="1"/>
  <c r="M18" i="3" a="1"/>
  <c r="M18" i="3" s="1"/>
  <c r="K18" i="3" a="1"/>
  <c r="K18" i="3" s="1"/>
  <c r="I18" i="3" a="1"/>
  <c r="I18" i="3"/>
  <c r="G18" i="3" a="1"/>
  <c r="G18" i="3" s="1"/>
  <c r="E18" i="3" a="1"/>
  <c r="E18" i="3" s="1"/>
  <c r="C18" i="3" a="1"/>
  <c r="C18" i="3" s="1"/>
  <c r="U13" i="3" a="1"/>
  <c r="U13" i="3"/>
  <c r="S13" i="3" a="1"/>
  <c r="S13" i="3" s="1"/>
  <c r="Q13" i="3" a="1"/>
  <c r="Q13" i="3" s="1"/>
  <c r="O13" i="3" a="1"/>
  <c r="O13" i="3" s="1"/>
  <c r="M13" i="3" a="1"/>
  <c r="M13" i="3"/>
  <c r="K13" i="3" a="1"/>
  <c r="K13" i="3" s="1"/>
  <c r="I13" i="3" a="1"/>
  <c r="I13" i="3" s="1"/>
  <c r="G13" i="3" a="1"/>
  <c r="G13" i="3" s="1"/>
  <c r="E13" i="3" a="1"/>
  <c r="E13" i="3"/>
  <c r="C13" i="3" a="1"/>
  <c r="C13" i="3" s="1"/>
  <c r="B13" i="5" a="1"/>
  <c r="B13" i="5" s="1"/>
  <c r="K13" i="5" a="1"/>
  <c r="K13" i="5" s="1"/>
  <c r="J13" i="5" a="1"/>
  <c r="J13" i="5"/>
  <c r="I13" i="5" a="1"/>
  <c r="I13" i="5" s="1"/>
  <c r="H13" i="5" a="1"/>
  <c r="H13" i="5" s="1"/>
  <c r="G13" i="5" a="1"/>
  <c r="G13" i="5" s="1"/>
  <c r="F13" i="5" a="1"/>
  <c r="F13" i="5"/>
  <c r="E13" i="5" a="1"/>
  <c r="E13" i="5" s="1"/>
  <c r="D13" i="5" a="1"/>
  <c r="D13" i="5" s="1"/>
  <c r="C13" i="5" a="1"/>
  <c r="C13" i="5" s="1"/>
  <c r="E18" i="5" a="1"/>
  <c r="E18" i="5"/>
  <c r="D18" i="5" a="1"/>
  <c r="D18" i="5" s="1"/>
  <c r="C18" i="5" a="1"/>
  <c r="C18" i="5" s="1"/>
  <c r="B18" i="5" a="1"/>
  <c r="B18" i="5" s="1"/>
  <c r="K18" i="5" a="1"/>
  <c r="K18" i="5"/>
  <c r="J18" i="5" a="1"/>
  <c r="J18" i="5" s="1"/>
  <c r="I18" i="5" a="1"/>
  <c r="I18" i="5" s="1"/>
  <c r="H18" i="5" a="1"/>
  <c r="H18" i="5" s="1"/>
  <c r="G18" i="5" a="1"/>
  <c r="G18" i="5"/>
  <c r="F18" i="5" a="1"/>
  <c r="F18" i="5" s="1"/>
  <c r="K13" i="2" a="1"/>
  <c r="K13" i="2" s="1"/>
  <c r="J13" i="2" a="1"/>
  <c r="J13" i="2" s="1"/>
  <c r="I13" i="2" a="1"/>
  <c r="I13" i="2"/>
  <c r="H13" i="2" a="1"/>
  <c r="H13" i="2" s="1"/>
  <c r="G13" i="2" a="1"/>
  <c r="G13" i="2" s="1"/>
  <c r="F13" i="2" a="1"/>
  <c r="F13" i="2" s="1"/>
  <c r="E13" i="2" a="1"/>
  <c r="E13" i="2"/>
  <c r="D13" i="2" a="1"/>
  <c r="D13" i="2" s="1"/>
  <c r="C13" i="2" a="1"/>
  <c r="C13" i="2" s="1"/>
  <c r="B13" i="2" a="1"/>
  <c r="B13" i="2" s="1"/>
  <c r="K13" i="6" a="1"/>
  <c r="K13" i="6"/>
  <c r="J13" i="6" a="1"/>
  <c r="J13" i="6" s="1"/>
  <c r="I13" i="6" a="1"/>
  <c r="I13" i="6" s="1"/>
  <c r="H13" i="6" a="1"/>
  <c r="H13" i="6" s="1"/>
  <c r="G13" i="6" a="1"/>
  <c r="G13" i="6"/>
  <c r="F13" i="6" a="1"/>
  <c r="F13" i="6" s="1"/>
  <c r="E13" i="6" a="1"/>
  <c r="E13" i="6" s="1"/>
  <c r="D13" i="6" a="1"/>
  <c r="D13" i="6" s="1"/>
  <c r="C13" i="6" a="1"/>
  <c r="C13" i="6" s="1"/>
  <c r="B13" i="6" a="1"/>
  <c r="B13" i="6" s="1"/>
  <c r="K18" i="2" a="1"/>
  <c r="K18" i="2" s="1"/>
  <c r="J18" i="2" a="1"/>
  <c r="J18" i="2" s="1"/>
  <c r="I18" i="2" a="1"/>
  <c r="I18" i="2"/>
  <c r="H18" i="2" a="1"/>
  <c r="H18" i="2" s="1"/>
  <c r="G18" i="2" a="1"/>
  <c r="G18" i="2" s="1"/>
  <c r="F18" i="2" a="1"/>
  <c r="F18" i="2" s="1"/>
  <c r="E18" i="2" a="1"/>
  <c r="E18" i="2"/>
  <c r="D18" i="2" a="1"/>
  <c r="D18" i="2" s="1"/>
  <c r="C18" i="2" a="1"/>
  <c r="C18" i="2" s="1"/>
  <c r="B18" i="2" a="1"/>
  <c r="B18" i="2" s="1"/>
  <c r="B18" i="6" a="1"/>
  <c r="B18" i="6" s="1"/>
  <c r="K18" i="6" a="1"/>
  <c r="K18" i="6" s="1"/>
  <c r="J18" i="6" a="1"/>
  <c r="J18" i="6" s="1"/>
  <c r="I18" i="6" a="1"/>
  <c r="I18" i="6" s="1"/>
  <c r="H18" i="6" a="1"/>
  <c r="H18" i="6"/>
  <c r="G18" i="6" a="1"/>
  <c r="G18" i="6" s="1"/>
  <c r="F18" i="6" a="1"/>
  <c r="F18" i="6" s="1"/>
  <c r="E18" i="6" a="1"/>
  <c r="E18" i="6" s="1"/>
  <c r="D18" i="6" a="1"/>
  <c r="D18" i="6" s="1"/>
  <c r="C18" i="6" a="1"/>
  <c r="C18" i="6" s="1"/>
  <c r="V19" i="3" l="1"/>
  <c r="U19" i="3"/>
  <c r="T19" i="3"/>
  <c r="S34" i="3"/>
  <c r="T29" i="3"/>
  <c r="T28" i="3"/>
  <c r="T27" i="3"/>
  <c r="T26" i="3"/>
  <c r="T25" i="3"/>
  <c r="T24" i="3"/>
  <c r="T23" i="3"/>
  <c r="T22" i="3"/>
  <c r="T21" i="3"/>
  <c r="T20" i="3"/>
  <c r="S19" i="3"/>
  <c r="S36" i="3"/>
  <c r="L19" i="3"/>
  <c r="R19" i="3"/>
  <c r="Q19" i="3"/>
  <c r="P19" i="3"/>
  <c r="O19" i="3"/>
  <c r="N19" i="3"/>
  <c r="M19" i="3"/>
  <c r="K19" i="3"/>
  <c r="J19" i="3"/>
  <c r="I19" i="3"/>
  <c r="H19" i="3"/>
  <c r="G19" i="3"/>
  <c r="F19" i="3"/>
  <c r="E19" i="3"/>
  <c r="D19" i="3"/>
  <c r="C19" i="3"/>
  <c r="Q34" i="3"/>
  <c r="R29" i="3"/>
  <c r="R28" i="3"/>
  <c r="R27" i="3"/>
  <c r="R26" i="3"/>
  <c r="R25" i="3"/>
  <c r="R24" i="3"/>
  <c r="R23" i="3"/>
  <c r="R22" i="3"/>
  <c r="R21" i="3"/>
  <c r="R20" i="3"/>
  <c r="Q36" i="3"/>
  <c r="O34" i="3"/>
  <c r="P29" i="3"/>
  <c r="P28" i="3"/>
  <c r="P27" i="3"/>
  <c r="P26" i="3"/>
  <c r="P25" i="3"/>
  <c r="P24" i="3"/>
  <c r="P23" i="3"/>
  <c r="P22" i="3"/>
  <c r="P21" i="3"/>
  <c r="P20" i="3"/>
  <c r="M34" i="3"/>
  <c r="N29" i="3"/>
  <c r="N28" i="3"/>
  <c r="N27" i="3"/>
  <c r="N26" i="3"/>
  <c r="N25" i="3"/>
  <c r="N24" i="3"/>
  <c r="N23" i="3"/>
  <c r="N22" i="3"/>
  <c r="N21" i="3"/>
  <c r="N20" i="3"/>
  <c r="K34" i="3"/>
  <c r="L29" i="3"/>
  <c r="L28" i="3"/>
  <c r="L27" i="3"/>
  <c r="L26" i="3"/>
  <c r="L25" i="3"/>
  <c r="L24" i="3"/>
  <c r="L23" i="3"/>
  <c r="L22" i="3"/>
  <c r="L21" i="3"/>
  <c r="L20" i="3"/>
  <c r="K36" i="3"/>
  <c r="I34" i="3"/>
  <c r="J29" i="3"/>
  <c r="J28" i="3"/>
  <c r="J27" i="3"/>
  <c r="J26" i="3"/>
  <c r="J25" i="3"/>
  <c r="J24" i="3"/>
  <c r="J23" i="3"/>
  <c r="J22" i="3"/>
  <c r="J21" i="3"/>
  <c r="J20" i="3"/>
  <c r="G34" i="3"/>
  <c r="H29" i="3"/>
  <c r="H28" i="3"/>
  <c r="H27" i="3"/>
  <c r="H26" i="3"/>
  <c r="H25" i="3"/>
  <c r="H24" i="3"/>
  <c r="H23" i="3"/>
  <c r="H22" i="3"/>
  <c r="H21" i="3"/>
  <c r="H20" i="3"/>
  <c r="G34" i="5"/>
  <c r="E34" i="5"/>
  <c r="F34" i="5"/>
  <c r="H34" i="5"/>
  <c r="I34" i="5"/>
  <c r="J34" i="5"/>
  <c r="K34" i="5"/>
  <c r="D34" i="5"/>
  <c r="G30" i="5"/>
  <c r="G35" i="5" s="1"/>
  <c r="F30" i="5"/>
  <c r="E30" i="5"/>
  <c r="E35" i="5" s="1"/>
  <c r="H30" i="5"/>
  <c r="H35" i="5" s="1"/>
  <c r="I30" i="5"/>
  <c r="I35" i="5" s="1"/>
  <c r="J30" i="5"/>
  <c r="J35" i="5" s="1"/>
  <c r="K30" i="5"/>
  <c r="K35" i="5" s="1"/>
  <c r="H36" i="5"/>
  <c r="I36" i="5"/>
  <c r="J36" i="5"/>
  <c r="K36" i="5"/>
  <c r="E22" i="6"/>
  <c r="F22" i="6"/>
  <c r="G22" i="6"/>
  <c r="H22" i="6"/>
  <c r="I22" i="6"/>
  <c r="J22" i="6"/>
  <c r="K22" i="6"/>
  <c r="D22" i="6"/>
  <c r="K24" i="6"/>
  <c r="J24" i="6"/>
  <c r="E34" i="2"/>
  <c r="F34" i="2"/>
  <c r="G34" i="2"/>
  <c r="H34" i="2"/>
  <c r="I34" i="2"/>
  <c r="J34" i="2"/>
  <c r="K34" i="2"/>
  <c r="E30" i="2"/>
  <c r="F30" i="2"/>
  <c r="G30" i="2"/>
  <c r="H30" i="2"/>
  <c r="I30" i="2"/>
  <c r="J30" i="2"/>
  <c r="K30" i="2"/>
  <c r="D30" i="2"/>
  <c r="K37" i="2"/>
  <c r="L18" i="6" a="1"/>
  <c r="L18" i="6" s="1"/>
  <c r="L18" i="2" a="1"/>
  <c r="L18" i="2" s="1"/>
  <c r="F35" i="5" l="1"/>
  <c r="M36" i="3"/>
  <c r="G36" i="3"/>
  <c r="O36" i="3"/>
  <c r="I36" i="3"/>
  <c r="G36" i="5"/>
  <c r="F36" i="5"/>
  <c r="E36" i="5"/>
  <c r="J37" i="2"/>
  <c r="G24" i="6"/>
  <c r="T30" i="3"/>
  <c r="S35" i="3" s="1"/>
  <c r="E37" i="2"/>
  <c r="I37" i="2"/>
  <c r="H37" i="2"/>
  <c r="G37" i="2"/>
  <c r="F37" i="2"/>
  <c r="E36" i="2"/>
  <c r="F36" i="2"/>
  <c r="G36" i="2"/>
  <c r="H36" i="2"/>
  <c r="I36" i="2"/>
  <c r="J36" i="2"/>
  <c r="K36" i="2"/>
  <c r="I24" i="6"/>
  <c r="H24" i="6"/>
  <c r="F24" i="6"/>
  <c r="R30" i="3"/>
  <c r="Q35" i="3" s="1"/>
  <c r="P30" i="3"/>
  <c r="O35" i="3" s="1"/>
  <c r="N30" i="3"/>
  <c r="M35" i="3" s="1"/>
  <c r="L30" i="3"/>
  <c r="K35" i="3" s="1"/>
  <c r="J30" i="3"/>
  <c r="I35" i="3" s="1"/>
  <c r="H30" i="3"/>
  <c r="G35" i="3" s="1"/>
  <c r="D30" i="5"/>
  <c r="D35" i="5" s="1"/>
  <c r="C30" i="5"/>
  <c r="B30" i="5"/>
  <c r="C34" i="3"/>
  <c r="U34" i="3"/>
  <c r="E34" i="3"/>
  <c r="B34" i="5"/>
  <c r="C34" i="5"/>
  <c r="C35" i="5" l="1"/>
  <c r="B35" i="5"/>
  <c r="C34" i="2"/>
  <c r="L30" i="2"/>
  <c r="C30" i="2"/>
  <c r="B30" i="2"/>
  <c r="L34" i="2"/>
  <c r="D34" i="2"/>
  <c r="D36" i="2" s="1"/>
  <c r="B34" i="2"/>
  <c r="B22" i="6"/>
  <c r="W18" i="3" a="1"/>
  <c r="W18" i="3" s="1"/>
  <c r="W34" i="3"/>
  <c r="W13" i="3" a="1"/>
  <c r="W13" i="3" s="1"/>
  <c r="L30" i="5"/>
  <c r="L18" i="5" a="1"/>
  <c r="L18" i="5" s="1"/>
  <c r="L34" i="5"/>
  <c r="L13" i="2" a="1"/>
  <c r="L13" i="2" s="1"/>
  <c r="W30" i="3"/>
  <c r="L35" i="5" l="1"/>
  <c r="E36" i="3"/>
  <c r="C36" i="2"/>
  <c r="L36" i="2"/>
  <c r="L37" i="2" s="1"/>
  <c r="Y21" i="3"/>
  <c r="Y22" i="3"/>
  <c r="Y23" i="3"/>
  <c r="Y24" i="3"/>
  <c r="Y25" i="3"/>
  <c r="Y26" i="3"/>
  <c r="Y27" i="3"/>
  <c r="Y28" i="3"/>
  <c r="Y29" i="3"/>
  <c r="Y20" i="3"/>
  <c r="C36" i="3"/>
  <c r="Y30" i="3" l="1"/>
  <c r="W35" i="3" s="1"/>
  <c r="W36" i="3" s="1"/>
  <c r="L13" i="5" a="1"/>
  <c r="L13" i="5" s="1"/>
  <c r="L36" i="5" s="1"/>
  <c r="D36" i="5"/>
  <c r="C36" i="5"/>
  <c r="B36" i="5"/>
  <c r="B36" i="2"/>
  <c r="D37" i="2"/>
  <c r="C37" i="2"/>
  <c r="B37" i="2"/>
  <c r="L13" i="6" a="1"/>
  <c r="L13" i="6" s="1"/>
  <c r="B24" i="6"/>
  <c r="C22" i="6"/>
  <c r="E24" i="6" s="1"/>
  <c r="L22" i="6"/>
  <c r="B30" i="3"/>
  <c r="V23" i="3"/>
  <c r="V24" i="3"/>
  <c r="V25" i="3"/>
  <c r="V26" i="3"/>
  <c r="V27" i="3"/>
  <c r="V28" i="3"/>
  <c r="V29" i="3"/>
  <c r="F21" i="3"/>
  <c r="F22" i="3"/>
  <c r="F23" i="3"/>
  <c r="F24" i="3"/>
  <c r="F25" i="3"/>
  <c r="F26" i="3"/>
  <c r="F27" i="3"/>
  <c r="F28" i="3"/>
  <c r="F29" i="3"/>
  <c r="F20" i="3"/>
  <c r="D21" i="3"/>
  <c r="D22" i="3"/>
  <c r="D23" i="3"/>
  <c r="D24" i="3"/>
  <c r="D25" i="3"/>
  <c r="D26" i="3"/>
  <c r="D27" i="3"/>
  <c r="D28" i="3"/>
  <c r="D29" i="3"/>
  <c r="D20" i="3"/>
  <c r="L24" i="6" l="1"/>
  <c r="C24" i="6"/>
  <c r="D24" i="6"/>
  <c r="V30" i="3"/>
  <c r="U35" i="3" s="1"/>
  <c r="U36" i="3" s="1"/>
  <c r="F30" i="3"/>
  <c r="D30" i="3"/>
  <c r="C35" i="3" s="1"/>
  <c r="E35"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<sst xmlns="http://schemas.openxmlformats.org/spreadsheetml/2006/main" count="271" uniqueCount="99">
  <si>
    <t>VALUE FOR MONEY EVALUATION TOOLKIT - SIMPLE PROCUREMENT</t>
  </si>
  <si>
    <t>Purpose</t>
  </si>
  <si>
    <r>
      <rPr>
        <b/>
        <sz val="12"/>
        <color rgb="FF000000"/>
        <rFont val="Calibri"/>
        <family val="2"/>
        <scheme val="minor"/>
      </rPr>
      <t xml:space="preserve">Use this toolkit to evaluate offers to assess potential value for money in a simple procurement. </t>
    </r>
    <r>
      <rPr>
        <sz val="12"/>
        <color rgb="FF000000"/>
        <rFont val="Calibri"/>
        <scheme val="minor"/>
      </rPr>
      <t xml:space="preserve">
</t>
    </r>
    <r>
      <rPr>
        <sz val="10"/>
        <color rgb="FF000000"/>
        <rFont val="Calibri"/>
        <family val="2"/>
        <scheme val="minor"/>
      </rPr>
      <t>[A simple procurement involves buying routine, standardised goods and services of low value and risk. It suits situations where the agency's need is well-defined, and the requirements are straightforward for suppliers to deliver.]</t>
    </r>
  </si>
  <si>
    <r>
      <t xml:space="preserve">The toolkit supports:
* </t>
    </r>
    <r>
      <rPr>
        <i/>
        <sz val="11"/>
        <color rgb="FF7030A0"/>
        <rFont val="Calibri"/>
        <family val="2"/>
        <scheme val="minor"/>
      </rPr>
      <t>Value for money</t>
    </r>
    <r>
      <rPr>
        <sz val="11"/>
        <color theme="1"/>
        <rFont val="Calibri"/>
        <family val="2"/>
        <scheme val="minor"/>
      </rPr>
      <t xml:space="preserve"> and </t>
    </r>
    <r>
      <rPr>
        <i/>
        <sz val="11"/>
        <color rgb="FF7030A0"/>
        <rFont val="Calibri"/>
        <family val="2"/>
        <scheme val="minor"/>
      </rPr>
      <t>Evaluate and select offers</t>
    </r>
    <r>
      <rPr>
        <sz val="11"/>
        <color theme="1"/>
        <rFont val="Calibri"/>
        <family val="2"/>
        <scheme val="minor"/>
      </rPr>
      <t xml:space="preserve"> guidance on Buying for Victoria
* </t>
    </r>
    <r>
      <rPr>
        <i/>
        <sz val="11"/>
        <color rgb="FF7030A0"/>
        <rFont val="Calibri"/>
        <family val="2"/>
        <scheme val="minor"/>
      </rPr>
      <t>Value for money: Evaluate and select offers in ‘simple procurement’</t>
    </r>
    <r>
      <rPr>
        <sz val="11"/>
        <color theme="1"/>
        <rFont val="Calibri"/>
        <family val="2"/>
        <scheme val="minor"/>
      </rPr>
      <t xml:space="preserve"> training course on the Procurement Knowledge Hub</t>
    </r>
  </si>
  <si>
    <t>Instructions for users</t>
  </si>
  <si>
    <t>Modify the tools as appropriate for your purpose, and check that the formulae work after modifying.</t>
  </si>
  <si>
    <t>When there is more than one evaluator, the chosen tool can be copied to create a sheet for each evaluator as well as a consensus scores sheet.</t>
  </si>
  <si>
    <r>
      <t xml:space="preserve">Use the appropriate tool </t>
    </r>
    <r>
      <rPr>
        <sz val="12"/>
        <rFont val="Calibri"/>
        <family val="2"/>
        <scheme val="minor"/>
      </rPr>
      <t>(select from tools below according to your evaluation methodology):</t>
    </r>
  </si>
  <si>
    <t>#1  Lowest Cost Compliant Offer (Simple Procurement)</t>
  </si>
  <si>
    <t>#2 Value for money ratio: scoring 0 - 1 (Simple Procurement)</t>
  </si>
  <si>
    <t>Use this method when scoring desirable requirements as 0 or 1. Using 1 or 0 is effectively a pass or fail for each desirable requirement, but it is a numerical total score that can be used in the value for money ratio. This method may be used when requirements are simple and appropriate to assess as a pass/fail. The highest value for money ratio is ranked first and represents potential value for money, unless impacted by assessment of risk.</t>
  </si>
  <si>
    <t>#3 Value for money ratio: scoring 0 - 5 (Simple Procurement)</t>
  </si>
  <si>
    <t>Use this method when scoring desirable requirements with a 0 - 5 score that provides resolution of how well requirements are met.</t>
  </si>
  <si>
    <t>You may use descriptors for the scores, for example:</t>
  </si>
  <si>
    <t>0 – no value and/or no evidence to demonstrate</t>
  </si>
  <si>
    <t>1 – low value or major deficiency and/or little evidence to demonstrate</t>
  </si>
  <si>
    <t>2 – moderate value or moderate deficiency and/or incomplete evidence to demonstrate</t>
  </si>
  <si>
    <t>3 – satisfactory value, minor deficiency with sufficient evidence to demonstrate</t>
  </si>
  <si>
    <t>4 – good value, fully meets requirement, with good evidence to demonstrate</t>
  </si>
  <si>
    <t>5 – excellent value with exceptional evidence to demonstrate</t>
  </si>
  <si>
    <t>The highest value for money ratio is ranked first and represents potential value for money, unless impacted by assessment of risk.</t>
  </si>
  <si>
    <t>#4 Value for money ratio: scoring 0 - 5 and weighting (Simple Procurement)</t>
  </si>
  <si>
    <t>Use this method when scoring and weighting desirable requirements. The 0 - 5 score provides resolution of how well requirements are met, and weighting provides relative importance of requirements.</t>
  </si>
  <si>
    <t>If you have any issues or queries, contact BuyingForVictoria@dtf.vic.gov.au</t>
  </si>
  <si>
    <t>VALUE FOR MONEY EVALUATION TOOL: LOWEST COST COMPLIANT OFFER (SIMPLE PROCUREMENT)</t>
  </si>
  <si>
    <t>Procurement Title:</t>
  </si>
  <si>
    <t>Evaluator Name:</t>
  </si>
  <si>
    <t>Date:</t>
  </si>
  <si>
    <t>Offer A</t>
  </si>
  <si>
    <t>Offer B</t>
  </si>
  <si>
    <t>Offer C</t>
  </si>
  <si>
    <t>Offer D</t>
  </si>
  <si>
    <t>Offer E</t>
  </si>
  <si>
    <t>Offer F</t>
  </si>
  <si>
    <t>Offer G</t>
  </si>
  <si>
    <t>Offer H</t>
  </si>
  <si>
    <t>Offer I</t>
  </si>
  <si>
    <t>Offer J</t>
  </si>
  <si>
    <t>Example of scoring</t>
  </si>
  <si>
    <t>Notes for using the tool</t>
  </si>
  <si>
    <t>SUBMISSION COMPLIANCE</t>
  </si>
  <si>
    <t>Offer received by specified time</t>
  </si>
  <si>
    <t>Yes</t>
  </si>
  <si>
    <t>Offer includes all response elements</t>
  </si>
  <si>
    <t>Supplier Code of conduct Commitment Letter signed</t>
  </si>
  <si>
    <t>This may have been signed as part of supplier registration eg for a register or panel.</t>
  </si>
  <si>
    <t>Other</t>
  </si>
  <si>
    <t>Submission complies</t>
  </si>
  <si>
    <t>MANDATORY REQUIREMENTS</t>
  </si>
  <si>
    <t>#1</t>
  </si>
  <si>
    <t>Pass</t>
  </si>
  <si>
    <t>#2</t>
  </si>
  <si>
    <t>#3</t>
  </si>
  <si>
    <t>Complies - fit for purpose</t>
  </si>
  <si>
    <t>COST</t>
  </si>
  <si>
    <t>Offer price</t>
  </si>
  <si>
    <t>Offer price may be GST inclusive or exclusive, but must be consistent across all offers.</t>
  </si>
  <si>
    <t>Other agency costs</t>
  </si>
  <si>
    <t>Total cost of ownership</t>
  </si>
  <si>
    <t>RISK
[Not automatically applied to ranking below]</t>
  </si>
  <si>
    <t>Low</t>
  </si>
  <si>
    <t>RANKING</t>
  </si>
  <si>
    <t>VALUE FOR MONEY EVALUATION TOOL: VALUE FOR MONEY RATIO - SCORING 0 - 1 (SIMPLE PROCUREMENT)</t>
  </si>
  <si>
    <t>DESIRABLE REQUIREMENTS</t>
  </si>
  <si>
    <t>#4</t>
  </si>
  <si>
    <t>#5</t>
  </si>
  <si>
    <t>#6</t>
  </si>
  <si>
    <t>#7</t>
  </si>
  <si>
    <t>#8</t>
  </si>
  <si>
    <t>#9</t>
  </si>
  <si>
    <t>#10</t>
  </si>
  <si>
    <t>TOTAL</t>
  </si>
  <si>
    <t>VALUE FOR MONEY RATIO</t>
  </si>
  <si>
    <t>VALUE FOR MONEY EVALUATION TOOL: VALUE FOR MONEY RATIO - SCORING 0 - 5 (SIMPLE PROCUREMENT)</t>
  </si>
  <si>
    <t>Example for scoring</t>
  </si>
  <si>
    <t>Using zero and odd numbers only may better differentiate between offers. 0 - 5 scale represents no value to most value.</t>
  </si>
  <si>
    <t>VALUE FOR MONEY EVALUATION TOOL: VALUE FOR MONEY RATIO - SCORING 0 - 5 &amp; WEIGHTING (SIMPLE PROCUREMENT)</t>
  </si>
  <si>
    <r>
      <t xml:space="preserve">Requirement weightings % 
</t>
    </r>
    <r>
      <rPr>
        <sz val="11"/>
        <color theme="0"/>
        <rFont val="Calibri"/>
        <family val="2"/>
        <scheme val="minor"/>
      </rPr>
      <t>(must total to 100%)</t>
    </r>
  </si>
  <si>
    <t>Offer X Score</t>
  </si>
  <si>
    <t>Offer X Weighted Score</t>
  </si>
  <si>
    <t>Calculation for weightings: (raw score / total possible score) x weighting
The sum of all weightings must be 100%, resulting in a total weighted score out of 100.</t>
  </si>
  <si>
    <t>TOTAL WEIGHTED SCORE OUT OF 100</t>
  </si>
  <si>
    <t xml:space="preserve">RISK
</t>
  </si>
  <si>
    <t>Insert ranking manually.</t>
  </si>
  <si>
    <t>Manually overtype formula cells if necessary.</t>
  </si>
  <si>
    <r>
      <t xml:space="preserve">If the risk level for offers is low, then risk does not impact value for money or offer ranking. 
If an offer is medium or higher risk, then its value for money and ranking may be impacted. For example, if two offers have similar value for money ratios, but one is higher risk, then the lower risk offer may be ranked ahead of the higher risk offer. 
In some cases, the risk rating may warrant an offer being deemed not fit for purpose and therefore not value for money. 
</t>
    </r>
    <r>
      <rPr>
        <sz val="11"/>
        <color rgb="FF7030A0"/>
        <rFont val="Calibri"/>
        <family val="2"/>
        <scheme val="minor"/>
      </rPr>
      <t>The value for money ranking above may need to be manually changed according to the assessed risk impact to derive a final ranking in the row below.</t>
    </r>
    <r>
      <rPr>
        <sz val="11"/>
        <rFont val="Calibri"/>
        <family val="2"/>
        <scheme val="minor"/>
      </rPr>
      <t xml:space="preserve"> </t>
    </r>
  </si>
  <si>
    <t>FINAL RANKING MANUALLY ADJUSTED FOR RISK
(if applicable)</t>
  </si>
  <si>
    <t>FINAL RANKING MANUALLY ADJUSTED FOR RISK 
(if applicable)</t>
  </si>
  <si>
    <t>About the toolkit</t>
  </si>
  <si>
    <r>
      <t xml:space="preserve">This tool is not mandatory. </t>
    </r>
    <r>
      <rPr>
        <sz val="12"/>
        <color theme="1"/>
        <rFont val="Calibri"/>
        <family val="2"/>
        <scheme val="minor"/>
      </rPr>
      <t>Check whether your agency has a tool, template or form to use instead of this toolkit.</t>
    </r>
  </si>
  <si>
    <t>Comments may be inserted in cells (eg use Review &gt; New comment). Alternatively, additional columns for comments may be inserted, but this will widen the sheet.</t>
  </si>
  <si>
    <t>Each tool has a submission compliance section. Some of these requirements may not apply - select N/A. Each row must have an entry for this section to calculate.</t>
  </si>
  <si>
    <t>If submission does not comply, do not evaluate further. Each row must have an entry for this section to calculate.</t>
  </si>
  <si>
    <t>If offer does not comply (is not fit for purpose), do not evaluate further.  Each row must have an entry for this section to calculate.</t>
  </si>
  <si>
    <t>If offer does not comply (is not fit for purpose), do not evaluate further. Each row must have an entry for this section to calculate.</t>
  </si>
  <si>
    <t>If more than one offer is ranked equal first, and if not seeking more than one supplier, then further consideration will be necessary to choose the preferred offer. For example, choose the lower cost offer.</t>
  </si>
  <si>
    <t>This method may be used when evaluating the value of offers as an overall pass/fail (meets or does not meet mandatory requirements). Cost is the sole differentiator between compliant offers that meet the requirements. The lowest cost offer is ranked first and represents potential value for money, unless impacted by assessment of risk.</t>
  </si>
  <si>
    <t>Choose the tool that suits your evaluation methodology.</t>
  </si>
  <si>
    <r>
      <t xml:space="preserve">The toolkit contains </t>
    </r>
    <r>
      <rPr>
        <b/>
        <sz val="11"/>
        <color rgb="FF000000"/>
        <rFont val="Calibri"/>
        <scheme val="minor"/>
      </rPr>
      <t>four tools</t>
    </r>
    <r>
      <rPr>
        <sz val="11"/>
        <color rgb="FF000000"/>
        <rFont val="Calibri"/>
        <scheme val="minor"/>
      </rPr>
      <t xml:space="preserve">:
</t>
    </r>
    <r>
      <rPr>
        <b/>
        <sz val="11"/>
        <color rgb="FF000000"/>
        <rFont val="Calibri"/>
        <family val="2"/>
        <scheme val="minor"/>
      </rPr>
      <t>#1  Lowest Cost Compliant Offer (Simple Procurement).</t>
    </r>
    <r>
      <rPr>
        <sz val="11"/>
        <color rgb="FF000000"/>
        <rFont val="Calibri"/>
        <scheme val="minor"/>
      </rPr>
      <t xml:space="preserve"> This is the simplest evaluation method. Offers that meet the mandatory requirements compete on cost alone. 
The next three tools use the value for money ratio (value is scored and divided by cost). The value for money ratio is recommended for most procurements. The three tools each use a different system for scoring the value of desirable requirements, ranging from simple scoring to more complex scoring and weighting.
</t>
    </r>
    <r>
      <rPr>
        <b/>
        <sz val="11"/>
        <color rgb="FF000000"/>
        <rFont val="Calibri"/>
        <family val="2"/>
        <scheme val="minor"/>
      </rPr>
      <t>#2 Value for money ratio: scoring 0 - 1 (Simple Procurement)
#3 Value for money ratio: scoring 0 - 5 (Simple Procurement)
#4 Value for money ratio: scoring 0 - 5 and weighting (Simple Procurement)</t>
    </r>
    <r>
      <rPr>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</si>
</sst>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4"/>
      <color rgb="FF7030A0"/>
      <name val="Calibri"/>
      <family val="2"/>
      <scheme val="minor"/>
    </font>
    <font>
      <sz val="11"/>
      <color rgb="FF7030A0"/>
      <name val="Calibri"/>
      <family val="2"/>
      <scheme val="minor"/>
    </font>
    <font>
      <b/>
      <sz val="12"/>
      <color rgb="FF7030A0"/>
      <name val="Calibri"/>
      <family val="2"/>
      <scheme val="minor"/>
    </font>
    <font>
      <b/>
      <sz val="11"/>
      <color theme="0"/>
      <name val="Calibri"/>
      <family val="2"/>
      <scheme val="minor"/>
    </font>
    <font>
      <sz val="11"/>
      <color theme="0"/>
      <name val="Calibri"/>
      <family val="2"/>
      <scheme val="minor"/>
    </font>
    <font>
      <b/>
      <sz val="11"/>
      <name val="Calibri"/>
      <family val="2"/>
      <scheme val="minor"/>
    </font>
    <font>
      <i/>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2"/>
      <name val="Calibri"/>
      <family val="2"/>
      <scheme val="minor"/>
    </font>
    <font>
      <u/>
      <sz val="11"/>
      <color theme="10"/>
      <name val="Calibri"/>
      <family val="2"/>
      <scheme val="minor"/>
    </font>
    <font>
      <b/>
      <i/>
      <sz val="11"/>
      <color theme="0"/>
      <name val="Calibri"/>
      <family val="2"/>
      <scheme val="minor"/>
    </font>
    <font>
      <sz val="6"/>
      <color rgb="FF1A1A1A"/>
      <name val="VIC"/>
      <family val="3"/>
    </font>
    <font>
      <b/>
      <sz val="11"/>
      <color rgb="FF7030A0"/>
      <name val="Calibri"/>
      <family val="2"/>
      <scheme val="minor"/>
    </font>
    <font>
      <sz val="12"/>
      <color rgb="FF000000"/>
      <name val="Calibri"/>
      <scheme val="minor"/>
    </font>
    <font>
      <sz val="12"/>
      <color rgb="FF000000"/>
      <name val="Calibri"/>
      <family val="2"/>
      <scheme val="minor"/>
    </font>
    <font>
      <b/>
      <sz val="12"/>
      <color rgb="FF000000"/>
      <name val="Calibri"/>
      <family val="2"/>
      <scheme val="minor"/>
    </font>
    <font>
      <i/>
      <sz val="11"/>
      <color rgb="FF7030A0"/>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
      <sz val="11"/>
      <color rgb="FF000000"/>
      <name val="Calibri"/>
      <scheme val="minor"/>
    </font>
    <font>
      <b/>
      <sz val="11"/>
      <color rgb="FF000000"/>
      <name val="Calibri"/>
      <scheme val="minor"/>
    </font>
    <font>
      <sz val="11"/>
      <color rgb="FF000000"/>
      <name val="Calibri"/>
      <family val="2"/>
      <scheme val="minor"/>
    </font>
    <font>
      <b/>
      <sz val="11"/>
      <color rgb="FF000000"/>
      <name val="Calibri"/>
      <family val="2"/>
      <scheme val="minor"/>
    </font>
  </fonts>
  <fills count="8">
    <fill>
      <patternFill patternType="none"/>
    </fill>
    <fill>
      <patternFill patternType="gray125"/>
    </fill>
    <fill>
      <patternFill patternType="solid">
        <fgColor rgb="FF7030A0"/>
        <bgColor indexed="64"/>
      </patternFill>
    </fill>
    <fill>
      <patternFill patternType="solid">
        <fgColor theme="4" tint="0.39997558519241921"/>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cellStyleXfs>
  <cellXfs count="132">
    <xf numFmtId="0" fontId="0" fillId="0" borderId="0" xfId="0"/>
    <xf numFmtId="0" fontId="0" fillId="0" borderId="0" xfId="0" applyAlignment="1">
      <alignment horizontal="center" vertical="top"/>
    </xf>
    <xf numFmtId="0" fontId="1" fillId="0" borderId="0" xfId="0" applyFont="1" applyAlignment="1">
      <alignment vertical="top"/>
    </xf>
    <xf numFmtId="0" fontId="2" fillId="0" borderId="0" xfId="0" applyFont="1" applyAlignment="1">
      <alignment vertical="top"/>
    </xf>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7" fillId="2" borderId="1" xfId="0" applyFont="1" applyFill="1" applyBorder="1" applyAlignment="1">
      <alignment vertical="top"/>
    </xf>
    <xf numFmtId="0" fontId="0" fillId="0" borderId="1" xfId="0" applyBorder="1" applyAlignment="1">
      <alignment vertical="top"/>
    </xf>
    <xf numFmtId="164" fontId="0" fillId="0" borderId="1" xfId="0" applyNumberFormat="1" applyBorder="1" applyAlignment="1">
      <alignment horizontal="center" vertical="top"/>
    </xf>
    <xf numFmtId="0" fontId="7" fillId="2" borderId="1" xfId="0" applyFont="1" applyFill="1" applyBorder="1" applyAlignment="1">
      <alignment horizontal="center" vertical="top"/>
    </xf>
    <xf numFmtId="0" fontId="0" fillId="0" borderId="1" xfId="0" applyBorder="1" applyAlignment="1">
      <alignment horizontal="center" vertical="top"/>
    </xf>
    <xf numFmtId="0" fontId="8" fillId="2" borderId="1" xfId="0" applyFont="1" applyFill="1" applyBorder="1" applyAlignment="1">
      <alignment vertical="top"/>
    </xf>
    <xf numFmtId="0" fontId="8" fillId="2" borderId="1" xfId="0" applyFont="1" applyFill="1" applyBorder="1" applyAlignment="1">
      <alignment horizontal="center" vertical="top"/>
    </xf>
    <xf numFmtId="0" fontId="12" fillId="4" borderId="4" xfId="0" applyFont="1" applyFill="1" applyBorder="1" applyAlignment="1">
      <alignment horizontal="center" vertical="top"/>
    </xf>
    <xf numFmtId="0" fontId="13" fillId="0" borderId="0" xfId="0" applyFont="1" applyAlignment="1">
      <alignment vertical="top"/>
    </xf>
    <xf numFmtId="0" fontId="14" fillId="0" borderId="0" xfId="0" applyFont="1" applyAlignment="1">
      <alignment vertical="top"/>
    </xf>
    <xf numFmtId="0" fontId="14" fillId="0" borderId="1" xfId="0" applyFont="1" applyBorder="1" applyAlignment="1">
      <alignment horizontal="left" vertical="top"/>
    </xf>
    <xf numFmtId="0" fontId="4" fillId="0" borderId="0" xfId="0" applyFont="1" applyAlignment="1">
      <alignment horizontal="left" vertical="top"/>
    </xf>
    <xf numFmtId="164" fontId="10" fillId="3" borderId="3"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 fillId="0" borderId="1" xfId="0" applyFont="1" applyBorder="1" applyAlignment="1">
      <alignment vertical="top"/>
    </xf>
    <xf numFmtId="0" fontId="8" fillId="2" borderId="1" xfId="0" applyFont="1" applyFill="1" applyBorder="1" applyAlignment="1">
      <alignment vertical="top" wrapText="1"/>
    </xf>
    <xf numFmtId="0" fontId="7" fillId="2" borderId="1" xfId="0" applyFont="1" applyFill="1" applyBorder="1" applyAlignment="1">
      <alignment horizontal="center" vertical="top" wrapText="1"/>
    </xf>
    <xf numFmtId="0" fontId="1" fillId="2" borderId="1" xfId="0" applyFont="1" applyFill="1" applyBorder="1" applyAlignment="1">
      <alignment vertical="top"/>
    </xf>
    <xf numFmtId="0" fontId="1" fillId="5" borderId="4" xfId="0" applyFont="1" applyFill="1" applyBorder="1" applyAlignment="1">
      <alignment vertical="top"/>
    </xf>
    <xf numFmtId="0" fontId="1" fillId="5" borderId="1" xfId="0" applyFont="1" applyFill="1" applyBorder="1" applyAlignment="1">
      <alignment vertical="top"/>
    </xf>
    <xf numFmtId="0" fontId="7" fillId="2" borderId="1" xfId="0" applyFont="1" applyFill="1" applyBorder="1" applyAlignment="1">
      <alignment vertical="center"/>
    </xf>
    <xf numFmtId="0" fontId="11" fillId="0" borderId="1" xfId="0" applyFont="1" applyBorder="1" applyAlignment="1">
      <alignment vertical="top" wrapText="1"/>
    </xf>
    <xf numFmtId="0" fontId="7" fillId="0" borderId="1" xfId="0" applyFont="1" applyBorder="1" applyAlignment="1">
      <alignment vertical="top"/>
    </xf>
    <xf numFmtId="0" fontId="10" fillId="3" borderId="1" xfId="0" applyFont="1" applyFill="1" applyBorder="1" applyAlignment="1">
      <alignment horizontal="center" vertical="top"/>
    </xf>
    <xf numFmtId="0" fontId="8" fillId="3" borderId="1" xfId="0" applyFont="1" applyFill="1" applyBorder="1" applyAlignment="1">
      <alignment horizontal="center" vertical="center"/>
    </xf>
    <xf numFmtId="0" fontId="12" fillId="4" borderId="1" xfId="0" applyFont="1" applyFill="1" applyBorder="1" applyAlignment="1">
      <alignment horizontal="center" vertical="top"/>
    </xf>
    <xf numFmtId="0" fontId="16" fillId="3" borderId="1" xfId="0" applyFont="1" applyFill="1" applyBorder="1" applyAlignment="1">
      <alignment horizontal="center" vertical="top"/>
    </xf>
    <xf numFmtId="0" fontId="7" fillId="2" borderId="1" xfId="0" applyFont="1" applyFill="1" applyBorder="1" applyAlignment="1">
      <alignment horizontal="center" vertical="center"/>
    </xf>
    <xf numFmtId="0" fontId="16" fillId="3" borderId="3" xfId="0" applyFont="1" applyFill="1" applyBorder="1" applyAlignment="1">
      <alignment horizontal="center" vertical="center"/>
    </xf>
    <xf numFmtId="164" fontId="16" fillId="3" borderId="3"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3" borderId="8" xfId="0" applyFont="1" applyFill="1" applyBorder="1" applyAlignment="1">
      <alignment horizontal="center" vertical="center"/>
    </xf>
    <xf numFmtId="0" fontId="7" fillId="2" borderId="3" xfId="0" applyFont="1" applyFill="1" applyBorder="1" applyAlignment="1">
      <alignment horizontal="center" vertical="center"/>
    </xf>
    <xf numFmtId="164" fontId="9" fillId="0" borderId="1" xfId="0" applyNumberFormat="1" applyFont="1" applyBorder="1" applyAlignment="1">
      <alignment horizontal="center" vertical="center"/>
    </xf>
    <xf numFmtId="0" fontId="1" fillId="6" borderId="1" xfId="0" applyFont="1" applyFill="1" applyBorder="1" applyAlignment="1">
      <alignment vertical="top"/>
    </xf>
    <xf numFmtId="0" fontId="1" fillId="6" borderId="1" xfId="0" applyFont="1" applyFill="1" applyBorder="1" applyAlignment="1">
      <alignment horizontal="center" vertical="top"/>
    </xf>
    <xf numFmtId="164" fontId="1" fillId="6" borderId="1" xfId="0" applyNumberFormat="1" applyFont="1" applyFill="1" applyBorder="1" applyAlignment="1">
      <alignment horizontal="center" vertical="top"/>
    </xf>
    <xf numFmtId="0" fontId="9" fillId="6" borderId="1" xfId="0" applyFont="1" applyFill="1" applyBorder="1" applyAlignment="1">
      <alignment horizontal="center" vertical="top"/>
    </xf>
    <xf numFmtId="0" fontId="0" fillId="6" borderId="1" xfId="0" applyFill="1" applyBorder="1" applyAlignment="1">
      <alignment horizontal="center" vertical="top"/>
    </xf>
    <xf numFmtId="0" fontId="0" fillId="6" borderId="3" xfId="0" applyFill="1" applyBorder="1" applyAlignment="1">
      <alignment horizontal="center" vertical="top"/>
    </xf>
    <xf numFmtId="0" fontId="1" fillId="6" borderId="3" xfId="0" applyFont="1" applyFill="1" applyBorder="1" applyAlignment="1">
      <alignment horizontal="center" vertical="top"/>
    </xf>
    <xf numFmtId="164" fontId="0" fillId="0" borderId="3" xfId="0" applyNumberFormat="1" applyBorder="1" applyAlignment="1">
      <alignment horizontal="center" vertical="top"/>
    </xf>
    <xf numFmtId="164" fontId="9" fillId="0" borderId="3" xfId="0" applyNumberFormat="1" applyFont="1" applyBorder="1" applyAlignment="1">
      <alignment horizontal="center" vertical="center"/>
    </xf>
    <xf numFmtId="0" fontId="7" fillId="2" borderId="3" xfId="0" applyFont="1" applyFill="1" applyBorder="1" applyAlignment="1">
      <alignment horizontal="center" vertical="top"/>
    </xf>
    <xf numFmtId="0" fontId="14" fillId="0" borderId="0" xfId="0" applyFont="1" applyAlignment="1">
      <alignment horizontal="center" vertical="top"/>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1" fillId="0" borderId="1" xfId="0" applyFont="1" applyBorder="1" applyAlignment="1">
      <alignment horizontal="center" vertical="center"/>
    </xf>
    <xf numFmtId="0" fontId="4" fillId="7" borderId="0" xfId="0" applyFont="1" applyFill="1"/>
    <xf numFmtId="0" fontId="0" fillId="7" borderId="0" xfId="0" applyFill="1"/>
    <xf numFmtId="0" fontId="24" fillId="7" borderId="0" xfId="0" applyFont="1" applyFill="1"/>
    <xf numFmtId="0" fontId="6" fillId="7" borderId="0" xfId="0" applyFont="1" applyFill="1"/>
    <xf numFmtId="0" fontId="20" fillId="7" borderId="0" xfId="0" applyFont="1" applyFill="1" applyAlignment="1">
      <alignment wrapText="1"/>
    </xf>
    <xf numFmtId="0" fontId="0" fillId="7" borderId="0" xfId="0" applyFill="1" applyAlignment="1">
      <alignment wrapText="1"/>
    </xf>
    <xf numFmtId="0" fontId="11" fillId="7" borderId="0" xfId="0" applyFont="1" applyFill="1"/>
    <xf numFmtId="0" fontId="18" fillId="7" borderId="0" xfId="0" applyFont="1" applyFill="1"/>
    <xf numFmtId="0" fontId="15" fillId="7" borderId="0" xfId="1" applyFill="1" applyBorder="1" applyAlignment="1">
      <alignment wrapText="1"/>
    </xf>
    <xf numFmtId="0" fontId="1" fillId="7" borderId="0" xfId="0" applyFont="1" applyFill="1" applyAlignment="1">
      <alignment wrapText="1"/>
    </xf>
    <xf numFmtId="0" fontId="11" fillId="7" borderId="0" xfId="0" applyFont="1" applyFill="1" applyAlignment="1">
      <alignment wrapText="1"/>
    </xf>
    <xf numFmtId="0" fontId="15" fillId="7" borderId="0" xfId="1" applyFill="1"/>
    <xf numFmtId="0" fontId="17" fillId="7" borderId="0" xfId="0" applyFont="1" applyFill="1" applyAlignment="1">
      <alignment horizontal="left" vertical="center" wrapText="1"/>
    </xf>
    <xf numFmtId="0" fontId="11" fillId="0" borderId="0" xfId="0" applyFont="1" applyAlignment="1">
      <alignment vertical="top"/>
    </xf>
    <xf numFmtId="0" fontId="18" fillId="0" borderId="0" xfId="0" applyFont="1" applyAlignment="1">
      <alignment wrapText="1"/>
    </xf>
    <xf numFmtId="0" fontId="18" fillId="0" borderId="0" xfId="0" applyFont="1"/>
    <xf numFmtId="0" fontId="0" fillId="0" borderId="1" xfId="0" applyBorder="1" applyAlignment="1">
      <alignment vertical="top" wrapText="1"/>
    </xf>
    <xf numFmtId="0" fontId="0" fillId="0" borderId="0" xfId="0" applyAlignment="1">
      <alignment vertical="top" wrapText="1"/>
    </xf>
    <xf numFmtId="0" fontId="28" fillId="7" borderId="0" xfId="0" applyFont="1" applyFill="1" applyAlignment="1">
      <alignment wrapText="1"/>
    </xf>
    <xf numFmtId="164" fontId="0" fillId="0" borderId="1" xfId="0" applyNumberFormat="1" applyBorder="1" applyAlignment="1">
      <alignment horizontal="center" vertical="top" wrapText="1"/>
    </xf>
    <xf numFmtId="164" fontId="0" fillId="0" borderId="3" xfId="0" applyNumberFormat="1" applyBorder="1" applyAlignment="1">
      <alignment horizontal="center" vertical="top" wrapText="1"/>
    </xf>
    <xf numFmtId="164" fontId="10" fillId="3" borderId="3" xfId="0" applyNumberFormat="1" applyFont="1" applyFill="1" applyBorder="1" applyAlignment="1">
      <alignment horizontal="center" vertical="center" wrapText="1"/>
    </xf>
    <xf numFmtId="0" fontId="5" fillId="7" borderId="0" xfId="0" applyFont="1" applyFill="1"/>
    <xf numFmtId="0" fontId="14" fillId="0" borderId="3" xfId="0" applyFont="1" applyBorder="1" applyAlignment="1">
      <alignment horizontal="center" vertical="top"/>
    </xf>
    <xf numFmtId="0" fontId="14" fillId="0" borderId="5" xfId="0" applyFont="1" applyBorder="1" applyAlignment="1">
      <alignment horizontal="center" vertical="top"/>
    </xf>
    <xf numFmtId="0" fontId="14" fillId="0" borderId="2"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164" fontId="9" fillId="0" borderId="3" xfId="0" applyNumberFormat="1" applyFont="1" applyBorder="1" applyAlignment="1">
      <alignment horizontal="center" vertical="center"/>
    </xf>
    <xf numFmtId="164" fontId="9" fillId="0" borderId="2" xfId="0" applyNumberFormat="1" applyFont="1" applyBorder="1" applyAlignment="1">
      <alignment horizontal="center" vertical="center"/>
    </xf>
    <xf numFmtId="0" fontId="7"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vertical="center"/>
    </xf>
    <xf numFmtId="0" fontId="0" fillId="3" borderId="5" xfId="0" applyFill="1" applyBorder="1" applyAlignment="1">
      <alignment vertical="center"/>
    </xf>
    <xf numFmtId="0" fontId="0" fillId="3" borderId="2" xfId="0" applyFill="1" applyBorder="1" applyAlignment="1">
      <alignment vertical="center"/>
    </xf>
    <xf numFmtId="164" fontId="0" fillId="0" borderId="3" xfId="0" applyNumberFormat="1" applyBorder="1" applyAlignment="1">
      <alignment horizontal="center" vertical="top"/>
    </xf>
    <xf numFmtId="164" fontId="0" fillId="0" borderId="2" xfId="0" applyNumberFormat="1" applyBorder="1" applyAlignment="1">
      <alignment horizontal="center" vertical="top"/>
    </xf>
    <xf numFmtId="164" fontId="1" fillId="6" borderId="3" xfId="0" applyNumberFormat="1" applyFont="1" applyFill="1" applyBorder="1" applyAlignment="1">
      <alignment horizontal="center" vertical="top"/>
    </xf>
    <xf numFmtId="164" fontId="1" fillId="6" borderId="2" xfId="0" applyNumberFormat="1" applyFont="1" applyFill="1" applyBorder="1" applyAlignment="1">
      <alignment horizontal="center" vertical="top"/>
    </xf>
    <xf numFmtId="0" fontId="1" fillId="6" borderId="3" xfId="0" applyFont="1" applyFill="1" applyBorder="1" applyAlignment="1">
      <alignment horizontal="center" vertical="top"/>
    </xf>
    <xf numFmtId="0" fontId="1" fillId="6" borderId="2" xfId="0" applyFont="1" applyFill="1" applyBorder="1" applyAlignment="1">
      <alignment horizontal="center" vertical="top"/>
    </xf>
    <xf numFmtId="0" fontId="12" fillId="4" borderId="6" xfId="0" applyFont="1" applyFill="1" applyBorder="1" applyAlignment="1">
      <alignment horizontal="center" vertical="top"/>
    </xf>
    <xf numFmtId="0" fontId="12" fillId="4" borderId="7" xfId="0" applyFont="1" applyFill="1" applyBorder="1" applyAlignment="1">
      <alignment horizontal="center" vertical="top"/>
    </xf>
    <xf numFmtId="0" fontId="8" fillId="2" borderId="3" xfId="0" applyFont="1" applyFill="1" applyBorder="1" applyAlignment="1">
      <alignment horizontal="center" vertical="top"/>
    </xf>
    <xf numFmtId="0" fontId="8" fillId="2" borderId="2"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8" fillId="2" borderId="1" xfId="0" applyFont="1" applyFill="1" applyBorder="1" applyAlignment="1">
      <alignment horizontal="center" vertical="top"/>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2" fillId="4" borderId="0" xfId="0" applyFont="1" applyFill="1" applyAlignment="1">
      <alignment horizontal="center" vertical="top"/>
    </xf>
    <xf numFmtId="0" fontId="8" fillId="3" borderId="1" xfId="0" applyFont="1" applyFill="1" applyBorder="1" applyAlignment="1">
      <alignment horizontal="center" vertical="top"/>
    </xf>
    <xf numFmtId="0" fontId="8" fillId="2" borderId="5" xfId="0" applyFont="1" applyFill="1" applyBorder="1" applyAlignment="1">
      <alignment horizontal="center" vertical="top"/>
    </xf>
    <xf numFmtId="0" fontId="1" fillId="6" borderId="5" xfId="0" applyFont="1" applyFill="1" applyBorder="1" applyAlignment="1">
      <alignment horizontal="center" vertical="top"/>
    </xf>
    <xf numFmtId="0" fontId="7" fillId="3" borderId="3" xfId="0" applyFont="1" applyFill="1" applyBorder="1" applyAlignment="1">
      <alignment horizontal="center" vertical="top"/>
    </xf>
    <xf numFmtId="0" fontId="7" fillId="3" borderId="5" xfId="0" applyFont="1" applyFill="1" applyBorder="1" applyAlignment="1">
      <alignment horizontal="center" vertical="top"/>
    </xf>
    <xf numFmtId="0" fontId="7" fillId="3" borderId="2" xfId="0" applyFont="1" applyFill="1" applyBorder="1" applyAlignment="1">
      <alignment horizontal="center" vertical="top"/>
    </xf>
    <xf numFmtId="0" fontId="10" fillId="3" borderId="3" xfId="0" applyFont="1" applyFill="1" applyBorder="1" applyAlignment="1">
      <alignment horizontal="center" vertical="top"/>
    </xf>
    <xf numFmtId="0" fontId="10" fillId="3" borderId="5" xfId="0" applyFont="1" applyFill="1" applyBorder="1" applyAlignment="1">
      <alignment horizontal="center" vertical="top"/>
    </xf>
    <xf numFmtId="0" fontId="10" fillId="3" borderId="2" xfId="0" applyFont="1" applyFill="1" applyBorder="1" applyAlignment="1">
      <alignment horizontal="center" vertical="top"/>
    </xf>
    <xf numFmtId="164" fontId="10" fillId="3" borderId="3" xfId="0" applyNumberFormat="1" applyFont="1" applyFill="1" applyBorder="1" applyAlignment="1">
      <alignment horizontal="center" vertical="center"/>
    </xf>
    <xf numFmtId="164" fontId="10" fillId="3" borderId="5" xfId="0" applyNumberFormat="1" applyFont="1" applyFill="1" applyBorder="1" applyAlignment="1">
      <alignment horizontal="center" vertical="center"/>
    </xf>
    <xf numFmtId="164" fontId="10" fillId="3" borderId="2" xfId="0" applyNumberFormat="1" applyFont="1" applyFill="1" applyBorder="1" applyAlignment="1">
      <alignment horizontal="center" vertical="center"/>
    </xf>
    <xf numFmtId="164" fontId="7" fillId="3" borderId="3" xfId="0" applyNumberFormat="1" applyFont="1" applyFill="1" applyBorder="1" applyAlignment="1">
      <alignment horizontal="center" vertical="top"/>
    </xf>
    <xf numFmtId="164" fontId="7" fillId="3" borderId="5" xfId="0" applyNumberFormat="1" applyFont="1" applyFill="1" applyBorder="1" applyAlignment="1">
      <alignment horizontal="center" vertical="top"/>
    </xf>
    <xf numFmtId="164" fontId="7" fillId="3" borderId="2" xfId="0" applyNumberFormat="1" applyFont="1" applyFill="1" applyBorder="1" applyAlignment="1">
      <alignment horizontal="center" vertical="top"/>
    </xf>
    <xf numFmtId="164" fontId="0" fillId="0" borderId="5" xfId="0" applyNumberFormat="1" applyBorder="1" applyAlignment="1">
      <alignment horizontal="center" vertical="top"/>
    </xf>
    <xf numFmtId="0" fontId="4" fillId="0" borderId="0" xfId="0" applyFont="1" applyAlignment="1">
      <alignment horizontal="left" vertical="top"/>
    </xf>
    <xf numFmtId="0" fontId="16" fillId="3" borderId="3" xfId="0" applyFont="1" applyFill="1" applyBorder="1" applyAlignment="1">
      <alignment horizontal="center" vertical="top"/>
    </xf>
    <xf numFmtId="0" fontId="16" fillId="3" borderId="5" xfId="0" applyFont="1" applyFill="1" applyBorder="1" applyAlignment="1">
      <alignment horizontal="center" vertical="top"/>
    </xf>
    <xf numFmtId="0" fontId="16" fillId="3" borderId="2" xfId="0" applyFont="1" applyFill="1" applyBorder="1" applyAlignment="1">
      <alignment horizontal="center" vertical="top"/>
    </xf>
  </cellXfs>
  <cellStyles count="2">
    <cellStyle name="Hyperlink" xfId="1"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yingForVictoria@dtf.vic.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62EB-62FD-4D9F-B8BD-4A53F3A57C2D}">
  <dimension ref="A1:B47"/>
  <sheetViews>
    <sheetView tabSelected="1" zoomScaleNormal="100" workbookViewId="0">
      <selection activeCell="C17" sqref="C17"/>
    </sheetView>
  </sheetViews>
  <sheetFormatPr defaultRowHeight="14.25" x14ac:dyDescent="0.45"/>
  <cols>
    <col min="1" max="1" width="174.86328125" style="57" customWidth="1"/>
    <col min="2" max="2" width="20.3984375" style="57" customWidth="1"/>
    <col min="3" max="16384" width="9.06640625" style="57"/>
  </cols>
  <sheetData>
    <row r="1" spans="1:2" ht="18" x14ac:dyDescent="0.55000000000000004">
      <c r="A1" s="56" t="s">
        <v>0</v>
      </c>
    </row>
    <row r="2" spans="1:2" ht="9.85" customHeight="1" x14ac:dyDescent="0.45">
      <c r="A2" s="69"/>
    </row>
    <row r="3" spans="1:2" ht="15.75" x14ac:dyDescent="0.5">
      <c r="A3" s="58" t="s">
        <v>89</v>
      </c>
    </row>
    <row r="4" spans="1:2" ht="9.75" customHeight="1" x14ac:dyDescent="0.45">
      <c r="A4" s="69"/>
    </row>
    <row r="5" spans="1:2" ht="15.75" x14ac:dyDescent="0.5">
      <c r="A5" s="59" t="s">
        <v>1</v>
      </c>
    </row>
    <row r="6" spans="1:2" s="61" customFormat="1" ht="29.25" x14ac:dyDescent="0.45">
      <c r="A6" s="60" t="s">
        <v>2</v>
      </c>
    </row>
    <row r="7" spans="1:2" s="61" customFormat="1" ht="42.75" x14ac:dyDescent="0.45">
      <c r="A7" s="61" t="s">
        <v>3</v>
      </c>
    </row>
    <row r="8" spans="1:2" s="61" customFormat="1" ht="9.75" customHeight="1" x14ac:dyDescent="0.45">
      <c r="A8" s="69"/>
    </row>
    <row r="9" spans="1:2" s="59" customFormat="1" ht="15.75" x14ac:dyDescent="0.5">
      <c r="A9" s="59" t="s">
        <v>88</v>
      </c>
    </row>
    <row r="10" spans="1:2" s="59" customFormat="1" ht="128.65" x14ac:dyDescent="0.5">
      <c r="A10" s="74" t="s">
        <v>98</v>
      </c>
    </row>
    <row r="11" spans="1:2" s="59" customFormat="1" ht="15.75" x14ac:dyDescent="0.5">
      <c r="A11" s="78" t="s">
        <v>97</v>
      </c>
    </row>
    <row r="12" spans="1:2" s="61" customFormat="1" ht="9" customHeight="1" x14ac:dyDescent="0.45"/>
    <row r="13" spans="1:2" ht="15.75" x14ac:dyDescent="0.5">
      <c r="A13" s="59" t="s">
        <v>4</v>
      </c>
    </row>
    <row r="14" spans="1:2" s="63" customFormat="1" ht="9" customHeight="1" x14ac:dyDescent="0.45">
      <c r="A14" s="62"/>
    </row>
    <row r="15" spans="1:2" s="71" customFormat="1" x14ac:dyDescent="0.45">
      <c r="A15" s="69" t="s">
        <v>5</v>
      </c>
      <c r="B15" s="70"/>
    </row>
    <row r="16" spans="1:2" s="63" customFormat="1" x14ac:dyDescent="0.45">
      <c r="A16" s="62" t="s">
        <v>91</v>
      </c>
    </row>
    <row r="17" spans="1:1" s="63" customFormat="1" x14ac:dyDescent="0.45">
      <c r="A17" s="62" t="s">
        <v>90</v>
      </c>
    </row>
    <row r="18" spans="1:1" s="63" customFormat="1" x14ac:dyDescent="0.45">
      <c r="A18" s="62" t="s">
        <v>84</v>
      </c>
    </row>
    <row r="19" spans="1:1" s="63" customFormat="1" x14ac:dyDescent="0.45">
      <c r="A19" s="62" t="s">
        <v>6</v>
      </c>
    </row>
    <row r="20" spans="1:1" s="63" customFormat="1" x14ac:dyDescent="0.45">
      <c r="A20" s="62" t="s">
        <v>95</v>
      </c>
    </row>
    <row r="21" spans="1:1" ht="9.85" customHeight="1" x14ac:dyDescent="0.45"/>
    <row r="22" spans="1:1" s="59" customFormat="1" ht="15.75" x14ac:dyDescent="0.5">
      <c r="A22" s="59" t="s">
        <v>7</v>
      </c>
    </row>
    <row r="23" spans="1:1" s="59" customFormat="1" ht="9.75" customHeight="1" x14ac:dyDescent="0.5"/>
    <row r="24" spans="1:1" x14ac:dyDescent="0.45">
      <c r="A24" s="64" t="s">
        <v>8</v>
      </c>
    </row>
    <row r="25" spans="1:1" ht="28.5" x14ac:dyDescent="0.45">
      <c r="A25" s="61" t="s">
        <v>96</v>
      </c>
    </row>
    <row r="26" spans="1:1" ht="9.75" customHeight="1" x14ac:dyDescent="0.45">
      <c r="A26" s="61"/>
    </row>
    <row r="27" spans="1:1" x14ac:dyDescent="0.45">
      <c r="A27" s="64" t="s">
        <v>9</v>
      </c>
    </row>
    <row r="28" spans="1:1" ht="42.75" x14ac:dyDescent="0.45">
      <c r="A28" s="61" t="s">
        <v>10</v>
      </c>
    </row>
    <row r="29" spans="1:1" ht="9.75" customHeight="1" x14ac:dyDescent="0.45">
      <c r="A29" s="65"/>
    </row>
    <row r="30" spans="1:1" x14ac:dyDescent="0.45">
      <c r="A30" s="64" t="s">
        <v>11</v>
      </c>
    </row>
    <row r="31" spans="1:1" x14ac:dyDescent="0.45">
      <c r="A31" s="61" t="s">
        <v>12</v>
      </c>
    </row>
    <row r="32" spans="1:1" x14ac:dyDescent="0.45">
      <c r="A32" s="66" t="s">
        <v>13</v>
      </c>
    </row>
    <row r="33" spans="1:1" x14ac:dyDescent="0.45">
      <c r="A33" s="66" t="s">
        <v>14</v>
      </c>
    </row>
    <row r="34" spans="1:1" x14ac:dyDescent="0.45">
      <c r="A34" s="66" t="s">
        <v>15</v>
      </c>
    </row>
    <row r="35" spans="1:1" x14ac:dyDescent="0.45">
      <c r="A35" s="66" t="s">
        <v>16</v>
      </c>
    </row>
    <row r="36" spans="1:1" x14ac:dyDescent="0.45">
      <c r="A36" s="66" t="s">
        <v>17</v>
      </c>
    </row>
    <row r="37" spans="1:1" x14ac:dyDescent="0.45">
      <c r="A37" s="66" t="s">
        <v>18</v>
      </c>
    </row>
    <row r="38" spans="1:1" x14ac:dyDescent="0.45">
      <c r="A38" s="66" t="s">
        <v>19</v>
      </c>
    </row>
    <row r="39" spans="1:1" x14ac:dyDescent="0.45">
      <c r="A39" s="66" t="s">
        <v>20</v>
      </c>
    </row>
    <row r="40" spans="1:1" ht="9" customHeight="1" x14ac:dyDescent="0.45">
      <c r="A40" s="65"/>
    </row>
    <row r="41" spans="1:1" x14ac:dyDescent="0.45">
      <c r="A41" s="64" t="s">
        <v>21</v>
      </c>
    </row>
    <row r="42" spans="1:1" x14ac:dyDescent="0.45">
      <c r="A42" s="61" t="s">
        <v>22</v>
      </c>
    </row>
    <row r="43" spans="1:1" x14ac:dyDescent="0.45">
      <c r="A43" s="66" t="s">
        <v>20</v>
      </c>
    </row>
    <row r="44" spans="1:1" ht="9" customHeight="1" x14ac:dyDescent="0.45">
      <c r="A44" s="65"/>
    </row>
    <row r="45" spans="1:1" x14ac:dyDescent="0.45">
      <c r="A45" s="67" t="s">
        <v>23</v>
      </c>
    </row>
    <row r="47" spans="1:1" x14ac:dyDescent="0.45">
      <c r="A47" s="68"/>
    </row>
  </sheetData>
  <hyperlinks>
    <hyperlink ref="A24" location="'#1 Lowest cost'!A1" display="#1  Lowest Cost Compliant Offer (Simple Procurement)" xr:uid="{B0522EA0-C7A4-4AB5-A6D0-6D42DF19359B}"/>
    <hyperlink ref="A27" location="'#2 VFM Scoring 0-1'!A1" display="#2 Value for money ratio: scoring 0 - 1 (Simple Procurement)" xr:uid="{460F3BB3-E7E1-4200-A19A-83BE60AEB0ED}"/>
    <hyperlink ref="A41" location="'#4 VFM Scoring 0-5 &amp; Weighting'!A1" display="#4 Value for money ratio: scoring 0 - 5 and weighting (Simple Procurement)" xr:uid="{40E417E2-9238-415A-A15B-07F61D5B06FB}"/>
    <hyperlink ref="A30" location="'#3 VFM Scoring 0-5'!A1" display="#3 Value for money ratio: scoring 0 - 5 (Simple Procurement)" xr:uid="{29DE933F-9213-4668-B7E7-415B8F97CB15}"/>
    <hyperlink ref="A45" r:id="rId1" xr:uid="{22384EDC-3E88-485A-A1CD-3B4319C056E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DB44-5D1C-4F71-B4BE-ADDC39C2CA2A}">
  <sheetPr>
    <pageSetUpPr fitToPage="1"/>
  </sheetPr>
  <dimension ref="A1:N26"/>
  <sheetViews>
    <sheetView showGridLines="0" zoomScale="80" zoomScaleNormal="80" workbookViewId="0">
      <selection activeCell="B20" sqref="B20:F21"/>
    </sheetView>
  </sheetViews>
  <sheetFormatPr defaultColWidth="9" defaultRowHeight="14.25" x14ac:dyDescent="0.45"/>
  <cols>
    <col min="1" max="1" width="48.59765625" style="4" customWidth="1"/>
    <col min="2" max="11" width="13.59765625" style="1" customWidth="1"/>
    <col min="12" max="12" width="18.265625" style="4" customWidth="1"/>
    <col min="13" max="13" width="84.73046875" style="4" customWidth="1"/>
    <col min="14" max="14" width="17.59765625" style="4" customWidth="1"/>
    <col min="15" max="16384" width="9" style="4"/>
  </cols>
  <sheetData>
    <row r="1" spans="1:14" s="6" customFormat="1" ht="18" x14ac:dyDescent="0.45">
      <c r="A1" s="5" t="s">
        <v>24</v>
      </c>
      <c r="B1" s="5"/>
      <c r="C1" s="5"/>
      <c r="D1" s="5"/>
      <c r="E1" s="5"/>
      <c r="F1" s="5"/>
      <c r="G1" s="5"/>
      <c r="H1" s="5"/>
      <c r="I1" s="5"/>
      <c r="J1" s="5"/>
      <c r="K1" s="5"/>
      <c r="L1" s="5"/>
      <c r="M1" s="5"/>
    </row>
    <row r="2" spans="1:14" s="6" customFormat="1" ht="18" x14ac:dyDescent="0.45">
      <c r="A2" s="18"/>
      <c r="B2" s="18"/>
      <c r="C2" s="18"/>
      <c r="D2" s="18"/>
      <c r="E2" s="18"/>
      <c r="F2" s="18"/>
      <c r="G2" s="18"/>
      <c r="H2" s="18"/>
      <c r="I2" s="18"/>
      <c r="J2" s="18"/>
      <c r="K2" s="18"/>
      <c r="L2" s="18"/>
      <c r="M2" s="18"/>
    </row>
    <row r="3" spans="1:14" s="15" customFormat="1" ht="15.75" x14ac:dyDescent="0.45">
      <c r="A3" s="17" t="s">
        <v>25</v>
      </c>
      <c r="B3" s="79"/>
      <c r="C3" s="80"/>
      <c r="D3" s="80"/>
      <c r="E3" s="80"/>
      <c r="F3" s="81"/>
      <c r="G3" s="16"/>
      <c r="H3" s="16"/>
      <c r="I3" s="16"/>
      <c r="J3" s="16"/>
      <c r="K3" s="16"/>
      <c r="L3" s="16"/>
      <c r="M3" s="16"/>
    </row>
    <row r="4" spans="1:14" s="15" customFormat="1" ht="15.75" x14ac:dyDescent="0.45">
      <c r="A4" s="17" t="s">
        <v>26</v>
      </c>
      <c r="B4" s="79"/>
      <c r="C4" s="80"/>
      <c r="D4" s="80"/>
      <c r="E4" s="80"/>
      <c r="F4" s="81"/>
      <c r="G4" s="16"/>
      <c r="H4" s="16"/>
      <c r="I4" s="16"/>
      <c r="J4" s="16"/>
      <c r="K4" s="16"/>
      <c r="L4" s="16"/>
      <c r="M4" s="16"/>
    </row>
    <row r="5" spans="1:14" s="15" customFormat="1" ht="15.75" x14ac:dyDescent="0.45">
      <c r="A5" s="17" t="s">
        <v>27</v>
      </c>
      <c r="B5" s="79"/>
      <c r="C5" s="80"/>
      <c r="D5" s="80"/>
      <c r="E5" s="80"/>
      <c r="F5" s="81"/>
      <c r="G5" s="16"/>
      <c r="H5" s="16"/>
      <c r="I5" s="16"/>
      <c r="J5" s="16"/>
      <c r="K5" s="16"/>
      <c r="L5" s="16"/>
      <c r="M5" s="16"/>
    </row>
    <row r="6" spans="1:14" ht="18" x14ac:dyDescent="0.45">
      <c r="A6" s="3"/>
    </row>
    <row r="7" spans="1:14" ht="18" x14ac:dyDescent="0.45">
      <c r="A7" s="3"/>
      <c r="B7" s="14" t="s">
        <v>28</v>
      </c>
      <c r="C7" s="14" t="s">
        <v>29</v>
      </c>
      <c r="D7" s="14" t="s">
        <v>30</v>
      </c>
      <c r="E7" s="14" t="s">
        <v>31</v>
      </c>
      <c r="F7" s="14" t="s">
        <v>32</v>
      </c>
      <c r="G7" s="14" t="s">
        <v>33</v>
      </c>
      <c r="H7" s="14" t="s">
        <v>34</v>
      </c>
      <c r="I7" s="14" t="s">
        <v>35</v>
      </c>
      <c r="J7" s="14" t="s">
        <v>36</v>
      </c>
      <c r="K7" s="14" t="s">
        <v>37</v>
      </c>
      <c r="L7" s="31" t="s">
        <v>38</v>
      </c>
      <c r="M7" s="14" t="s">
        <v>39</v>
      </c>
    </row>
    <row r="8" spans="1:14" x14ac:dyDescent="0.45">
      <c r="A8" s="7" t="s">
        <v>40</v>
      </c>
      <c r="B8" s="13"/>
      <c r="C8" s="13"/>
      <c r="D8" s="13"/>
      <c r="E8" s="13"/>
      <c r="F8" s="13"/>
      <c r="G8" s="13"/>
      <c r="H8" s="13"/>
      <c r="I8" s="13"/>
      <c r="J8" s="13"/>
      <c r="K8" s="13"/>
      <c r="L8" s="38"/>
      <c r="M8" s="12"/>
    </row>
    <row r="9" spans="1:14" x14ac:dyDescent="0.45">
      <c r="A9" s="8" t="s">
        <v>41</v>
      </c>
      <c r="B9" s="11"/>
      <c r="C9" s="11"/>
      <c r="D9" s="11"/>
      <c r="E9" s="11"/>
      <c r="F9" s="11"/>
      <c r="G9" s="11"/>
      <c r="H9" s="11"/>
      <c r="I9" s="11"/>
      <c r="J9" s="11"/>
      <c r="K9" s="11"/>
      <c r="L9" s="20" t="s">
        <v>42</v>
      </c>
      <c r="M9" s="8"/>
    </row>
    <row r="10" spans="1:14" x14ac:dyDescent="0.45">
      <c r="A10" s="8" t="s">
        <v>43</v>
      </c>
      <c r="B10" s="11"/>
      <c r="C10" s="11"/>
      <c r="D10" s="11"/>
      <c r="E10" s="11"/>
      <c r="F10" s="11"/>
      <c r="G10" s="11"/>
      <c r="H10" s="11"/>
      <c r="I10" s="11"/>
      <c r="J10" s="11"/>
      <c r="K10" s="11"/>
      <c r="L10" s="20" t="s">
        <v>42</v>
      </c>
      <c r="M10" s="8"/>
    </row>
    <row r="11" spans="1:14" x14ac:dyDescent="0.45">
      <c r="A11" s="8" t="s">
        <v>44</v>
      </c>
      <c r="B11" s="11"/>
      <c r="C11" s="11"/>
      <c r="D11" s="11"/>
      <c r="E11" s="11"/>
      <c r="F11" s="11"/>
      <c r="G11" s="11"/>
      <c r="H11" s="11"/>
      <c r="I11" s="11"/>
      <c r="J11" s="11"/>
      <c r="K11" s="11"/>
      <c r="L11" s="20" t="s">
        <v>42</v>
      </c>
      <c r="M11" s="8" t="s">
        <v>45</v>
      </c>
    </row>
    <row r="12" spans="1:14" x14ac:dyDescent="0.45">
      <c r="A12" s="8" t="s">
        <v>46</v>
      </c>
      <c r="B12" s="11"/>
      <c r="C12" s="11"/>
      <c r="D12" s="11"/>
      <c r="E12" s="11"/>
      <c r="F12" s="11"/>
      <c r="G12" s="11"/>
      <c r="H12" s="11"/>
      <c r="I12" s="11"/>
      <c r="J12" s="11"/>
      <c r="K12" s="11"/>
      <c r="L12" s="20" t="s">
        <v>42</v>
      </c>
      <c r="M12" s="8"/>
      <c r="N12" s="73"/>
    </row>
    <row r="13" spans="1:14" ht="28.5" x14ac:dyDescent="0.45">
      <c r="A13" s="42" t="s">
        <v>47</v>
      </c>
      <c r="B13" s="43" t="str" cm="1">
        <f t="array" ref="B13">_xlfn.IFS(AND(B9:B12="Yes"),"Yes",OR(B9:B12="No")*AND(B9:B12&gt;0),"No",OR(B9:B12="Yes")*OR(B9:B12="N/A")*AND(B9:B12&gt;0),"Yes", 1,"")</f>
        <v/>
      </c>
      <c r="C13" s="43" t="str" cm="1">
        <f t="array" ref="C13">_xlfn.IFS(AND(C9:C12="Yes"),"Yes",OR(C9:C12="No")*AND(C9:C12&gt;0),"No",OR(C9:C12="Yes")*OR(C9:C12="N/A")*AND(C9:C12&gt;0),"Yes", 1,"")</f>
        <v/>
      </c>
      <c r="D13" s="43" t="str" cm="1">
        <f t="array" ref="D13">_xlfn.IFS(AND(D9:D12="Yes"),"Yes",OR(D9:D12="No")*AND(D9:D12&gt;0),"No",OR(D9:D12="Yes")*OR(D9:D12="N/A")*AND(D9:D12&gt;0),"Yes", 1,"")</f>
        <v/>
      </c>
      <c r="E13" s="43" t="str" cm="1">
        <f t="array" ref="E13">_xlfn.IFS(AND(E9:E12="Yes"),"Yes",OR(E9:E12="No")*AND(E9:E12&gt;0),"No",OR(E9:E12="Yes")*OR(E9:E12="N/A")*AND(E9:E12&gt;0),"Yes", 1,"")</f>
        <v/>
      </c>
      <c r="F13" s="43" t="str" cm="1">
        <f t="array" ref="F13">_xlfn.IFS(AND(F9:F12="Yes"),"Yes",OR(F9:F12="No")*AND(F9:F12&gt;0),"No",OR(F9:F12="Yes")*OR(F9:F12="N/A")*AND(F9:F12&gt;0),"Yes", 1,"")</f>
        <v/>
      </c>
      <c r="G13" s="43" t="str" cm="1">
        <f t="array" ref="G13">_xlfn.IFS(AND(G9:G12="Yes"),"Yes",OR(G9:G12="No")*AND(G9:G12&gt;0),"No",OR(G9:G12="Yes")*OR(G9:G12="N/A")*AND(G9:G12&gt;0),"Yes", 1,"")</f>
        <v/>
      </c>
      <c r="H13" s="43" t="str" cm="1">
        <f t="array" ref="H13">_xlfn.IFS(AND(H9:H12="Yes"),"Yes",OR(H9:H12="No")*AND(H9:H12&gt;0),"No",OR(H9:H12="Yes")*OR(H9:H12="N/A")*AND(H9:H12&gt;0),"Yes", 1,"")</f>
        <v/>
      </c>
      <c r="I13" s="43" t="str" cm="1">
        <f t="array" ref="I13">_xlfn.IFS(AND(I9:I12="Yes"),"Yes",OR(I9:I12="No")*AND(I9:I12&gt;0),"No",OR(I9:I12="Yes")*OR(I9:I12="N/A")*AND(I9:I12&gt;0),"Yes", 1,"")</f>
        <v/>
      </c>
      <c r="J13" s="43" t="str" cm="1">
        <f t="array" ref="J13">_xlfn.IFS(AND(J9:J12="Yes"),"Yes",OR(J9:J12="No")*AND(J9:J12&gt;0),"No",OR(J9:J12="Yes")*OR(J9:J12="N/A")*AND(J9:J12&gt;0),"Yes", 1,"")</f>
        <v/>
      </c>
      <c r="K13" s="43" t="str" cm="1">
        <f t="array" ref="K13">_xlfn.IFS(AND(K9:K12="Yes"),"Yes",OR(K9:K12="No")*AND(K9:K12&gt;0),"No",OR(K9:K12="Yes")*OR(K9:K12="N/A")*AND(K9:K12&gt;0),"Yes", 1,"")</f>
        <v/>
      </c>
      <c r="L13" s="35" t="str" cm="1">
        <f t="array" ref="L13">_xlfn.IFS(AND(L9:L12="Yes"),"Yes", OR(L9:L12="No")*AND(L9:L12&gt;0),"No",1,"")</f>
        <v>Yes</v>
      </c>
      <c r="M13" s="72" t="s">
        <v>92</v>
      </c>
      <c r="N13" s="73"/>
    </row>
    <row r="14" spans="1:14" s="2" customFormat="1" x14ac:dyDescent="0.45">
      <c r="A14" s="7" t="s">
        <v>48</v>
      </c>
      <c r="B14" s="10"/>
      <c r="C14" s="10"/>
      <c r="D14" s="10"/>
      <c r="E14" s="10"/>
      <c r="F14" s="10"/>
      <c r="G14" s="10"/>
      <c r="H14" s="10"/>
      <c r="I14" s="10"/>
      <c r="J14" s="10"/>
      <c r="K14" s="10"/>
      <c r="L14" s="34"/>
      <c r="M14" s="7"/>
    </row>
    <row r="15" spans="1:14" x14ac:dyDescent="0.45">
      <c r="A15" s="8" t="s">
        <v>49</v>
      </c>
      <c r="B15" s="11"/>
      <c r="C15" s="11"/>
      <c r="D15" s="11"/>
      <c r="E15" s="11"/>
      <c r="F15" s="11"/>
      <c r="G15" s="11"/>
      <c r="H15" s="11"/>
      <c r="I15" s="11"/>
      <c r="J15" s="11"/>
      <c r="K15" s="11"/>
      <c r="L15" s="20" t="s">
        <v>50</v>
      </c>
      <c r="M15" s="8"/>
    </row>
    <row r="16" spans="1:14" x14ac:dyDescent="0.45">
      <c r="A16" s="8" t="s">
        <v>51</v>
      </c>
      <c r="B16" s="11"/>
      <c r="C16" s="11"/>
      <c r="D16" s="11"/>
      <c r="E16" s="11"/>
      <c r="F16" s="11"/>
      <c r="G16" s="11"/>
      <c r="H16" s="11"/>
      <c r="I16" s="11"/>
      <c r="J16" s="11"/>
      <c r="K16" s="11"/>
      <c r="L16" s="20" t="s">
        <v>50</v>
      </c>
      <c r="M16" s="8"/>
    </row>
    <row r="17" spans="1:14" x14ac:dyDescent="0.45">
      <c r="A17" s="8" t="s">
        <v>52</v>
      </c>
      <c r="B17" s="11"/>
      <c r="C17" s="11"/>
      <c r="D17" s="11"/>
      <c r="E17" s="11"/>
      <c r="F17" s="11"/>
      <c r="G17" s="11"/>
      <c r="H17" s="11"/>
      <c r="I17" s="11"/>
      <c r="J17" s="11"/>
      <c r="K17" s="11"/>
      <c r="L17" s="20" t="s">
        <v>50</v>
      </c>
      <c r="M17" s="8"/>
    </row>
    <row r="18" spans="1:14" ht="28.5" x14ac:dyDescent="0.45">
      <c r="A18" s="42" t="s">
        <v>53</v>
      </c>
      <c r="B18" s="43" t="str" cm="1">
        <f t="array" ref="B18">_xlfn.IFS(AND(B15:B17="Pass"),"Pass", OR(B15:B17="Fail")*AND(B15:B17&gt;0),"Fail",OR(B15:B17="Pass")*OR(B15:B17="N/A")*AND(B15:B17&gt;0),"Pass",1,"")</f>
        <v/>
      </c>
      <c r="C18" s="43" t="str" cm="1">
        <f t="array" ref="C18">_xlfn.IFS(AND(C15:C17="Pass"),"Pass", OR(C15:C17="Fail")*AND(C15:C17&gt;0),"Fail",OR(C15:C17="Pass")*OR(C15:C17="N/A")*AND(C15:C17&gt;0),"Pass",1,"")</f>
        <v/>
      </c>
      <c r="D18" s="43" t="str" cm="1">
        <f t="array" ref="D18">_xlfn.IFS(AND(D15:D17="Pass"),"Pass", OR(D15:D17="Fail")*AND(D15:D17&gt;0),"Fail",OR(D15:D17="Pass")*OR(D15:D17="N/A")*AND(D15:D17&gt;0),"Pass",1,"")</f>
        <v/>
      </c>
      <c r="E18" s="43" t="str" cm="1">
        <f t="array" ref="E18">_xlfn.IFS(AND(E15:E17="Pass"),"Pass", OR(E15:E17="Fail")*AND(E15:E17&gt;0),"Fail",OR(E15:E17="Pass")*OR(E15:E17="N/A")*AND(E15:E17&gt;0),"Pass",1,"")</f>
        <v/>
      </c>
      <c r="F18" s="43" t="str" cm="1">
        <f t="array" ref="F18">_xlfn.IFS(AND(F15:F17="Pass"),"Pass", OR(F15:F17="Fail")*AND(F15:F17&gt;0),"Fail",OR(F15:F17="Pass")*OR(F15:F17="N/A")*AND(F15:F17&gt;0),"Pass",1,"")</f>
        <v/>
      </c>
      <c r="G18" s="43" t="str" cm="1">
        <f t="array" ref="G18">_xlfn.IFS(AND(G15:G17="Pass"),"Pass", OR(G15:G17="Fail")*AND(G15:G17&gt;0),"Fail",OR(G15:G17="Pass")*OR(G15:G17="N/A")*AND(G15:G17&gt;0),"Pass",1,"")</f>
        <v/>
      </c>
      <c r="H18" s="43" t="str" cm="1">
        <f t="array" ref="H18">_xlfn.IFS(AND(H15:H17="Pass"),"Pass", OR(H15:H17="Fail")*AND(H15:H17&gt;0),"Fail",OR(H15:H17="Pass")*OR(H15:H17="N/A")*AND(H15:H17&gt;0),"Pass",1,"")</f>
        <v/>
      </c>
      <c r="I18" s="43" t="str" cm="1">
        <f t="array" ref="I18">_xlfn.IFS(AND(I15:I17="Pass"),"Pass", OR(I15:I17="Fail")*AND(I15:I17&gt;0),"Fail",OR(I15:I17="Pass")*OR(I15:I17="N/A")*AND(I15:I17&gt;0),"Pass",1,"")</f>
        <v/>
      </c>
      <c r="J18" s="43" t="str" cm="1">
        <f t="array" ref="J18">_xlfn.IFS(AND(J15:J17="Pass"),"Pass", OR(J15:J17="Fail")*AND(J15:J17&gt;0),"Fail",OR(J15:J17="Pass")*OR(J15:J17="N/A")*AND(J15:J17&gt;0),"Pass",1,"")</f>
        <v/>
      </c>
      <c r="K18" s="43" t="str" cm="1">
        <f t="array" ref="K18">_xlfn.IFS(AND(K15:K17="Pass"),"Pass", OR(K15:K17="Fail")*AND(K15:K17&gt;0),"Fail",OR(K15:K17="Pass")*OR(K15:K17="N/A")*AND(K15:K17&gt;0),"Pass",1,"")</f>
        <v/>
      </c>
      <c r="L18" s="37" t="str" cm="1">
        <f t="array" ref="L18">_xlfn.IFS(AND(L15:L17="Pass"),"Pass", OR(L15:L17="Fail")*AND(L15:L17&gt;0),"Fail",1,"")</f>
        <v>Pass</v>
      </c>
      <c r="M18" s="72" t="s">
        <v>93</v>
      </c>
      <c r="N18" s="73"/>
    </row>
    <row r="19" spans="1:14" s="2" customFormat="1" x14ac:dyDescent="0.45">
      <c r="A19" s="7" t="s">
        <v>54</v>
      </c>
      <c r="B19" s="10"/>
      <c r="C19" s="10"/>
      <c r="D19" s="10"/>
      <c r="E19" s="10"/>
      <c r="F19" s="10"/>
      <c r="G19" s="10"/>
      <c r="H19" s="10"/>
      <c r="I19" s="10"/>
      <c r="J19" s="10"/>
      <c r="K19" s="10"/>
      <c r="L19" s="34"/>
      <c r="M19" s="7"/>
    </row>
    <row r="20" spans="1:14" s="73" customFormat="1" x14ac:dyDescent="0.45">
      <c r="A20" s="72" t="s">
        <v>55</v>
      </c>
      <c r="B20" s="75"/>
      <c r="C20" s="75"/>
      <c r="D20" s="75"/>
      <c r="E20" s="76"/>
      <c r="F20" s="76"/>
      <c r="G20" s="76"/>
      <c r="H20" s="76"/>
      <c r="I20" s="76"/>
      <c r="J20" s="76"/>
      <c r="K20" s="76"/>
      <c r="L20" s="77">
        <v>2000</v>
      </c>
      <c r="M20" s="72" t="s">
        <v>56</v>
      </c>
    </row>
    <row r="21" spans="1:14" x14ac:dyDescent="0.45">
      <c r="A21" s="8" t="s">
        <v>57</v>
      </c>
      <c r="B21" s="9"/>
      <c r="C21" s="9"/>
      <c r="D21" s="9"/>
      <c r="E21" s="49"/>
      <c r="F21" s="49"/>
      <c r="G21" s="49"/>
      <c r="H21" s="49"/>
      <c r="I21" s="49"/>
      <c r="J21" s="49"/>
      <c r="K21" s="49"/>
      <c r="L21" s="19">
        <v>100</v>
      </c>
      <c r="M21" s="8"/>
    </row>
    <row r="22" spans="1:14" x14ac:dyDescent="0.45">
      <c r="A22" s="42" t="s">
        <v>58</v>
      </c>
      <c r="B22" s="44" t="str">
        <f>IF(SUM(B20:B21)=0,"-",SUM(B20:B21))</f>
        <v>-</v>
      </c>
      <c r="C22" s="44" t="str">
        <f>IF(SUM(C20:C21)=0,"-",SUM(C20:C21))</f>
        <v>-</v>
      </c>
      <c r="D22" s="44" t="str">
        <f>IF(SUM(D20:D21)=0,"-",SUM(D20:D21))</f>
        <v>-</v>
      </c>
      <c r="E22" s="44" t="str">
        <f t="shared" ref="E22:K22" si="0">IF(SUM(E20:E21)=0,"-",SUM(E20:E21))</f>
        <v>-</v>
      </c>
      <c r="F22" s="44" t="str">
        <f t="shared" si="0"/>
        <v>-</v>
      </c>
      <c r="G22" s="44" t="str">
        <f t="shared" si="0"/>
        <v>-</v>
      </c>
      <c r="H22" s="44" t="str">
        <f t="shared" si="0"/>
        <v>-</v>
      </c>
      <c r="I22" s="44" t="str">
        <f t="shared" si="0"/>
        <v>-</v>
      </c>
      <c r="J22" s="44" t="str">
        <f t="shared" si="0"/>
        <v>-</v>
      </c>
      <c r="K22" s="44" t="str">
        <f t="shared" si="0"/>
        <v>-</v>
      </c>
      <c r="L22" s="36">
        <f>IF(SUM(L20:L21)=0,"-",SUM(L20:L21))</f>
        <v>2100</v>
      </c>
      <c r="M22" s="8"/>
    </row>
    <row r="24" spans="1:14" s="2" customFormat="1" x14ac:dyDescent="0.45">
      <c r="A24" s="7" t="s">
        <v>61</v>
      </c>
      <c r="B24" s="45" t="str">
        <f t="shared" ref="B24:K24" si="1">IFERROR(IF(OR(B13="No",B13="",B18="",B18="Fail"),"-",COUNTIFS($B13:$K13,B$13,$B18:$K18,B$18,$B22:$K22,"&lt;"&amp;B$22)+1),"-")</f>
        <v>-</v>
      </c>
      <c r="C24" s="45" t="str">
        <f t="shared" si="1"/>
        <v>-</v>
      </c>
      <c r="D24" s="45" t="str">
        <f t="shared" si="1"/>
        <v>-</v>
      </c>
      <c r="E24" s="45" t="str">
        <f t="shared" si="1"/>
        <v>-</v>
      </c>
      <c r="F24" s="45" t="str">
        <f t="shared" si="1"/>
        <v>-</v>
      </c>
      <c r="G24" s="45" t="str">
        <f t="shared" si="1"/>
        <v>-</v>
      </c>
      <c r="H24" s="45" t="str">
        <f t="shared" si="1"/>
        <v>-</v>
      </c>
      <c r="I24" s="45" t="str">
        <f t="shared" si="1"/>
        <v>-</v>
      </c>
      <c r="J24" s="45" t="str">
        <f t="shared" si="1"/>
        <v>-</v>
      </c>
      <c r="K24" s="45" t="str">
        <f t="shared" si="1"/>
        <v>-</v>
      </c>
      <c r="L24" s="37">
        <f>IFERROR(IF(OR(L13="No",L13="",L18="",L18="Fail"),"-",COUNTIFS($L13,L$13,$L18,L$18,$L22,"&lt;"&amp;L$22)+1),"-")</f>
        <v>1</v>
      </c>
      <c r="M24" s="29"/>
    </row>
    <row r="25" spans="1:14" s="2" customFormat="1" ht="114" x14ac:dyDescent="0.45">
      <c r="A25" s="53" t="s">
        <v>82</v>
      </c>
      <c r="B25" s="41"/>
      <c r="C25" s="41"/>
      <c r="D25" s="41"/>
      <c r="E25" s="41"/>
      <c r="F25" s="41"/>
      <c r="G25" s="41"/>
      <c r="H25" s="41"/>
      <c r="I25" s="41"/>
      <c r="J25" s="41"/>
      <c r="K25" s="41"/>
      <c r="L25" s="37" t="s">
        <v>60</v>
      </c>
      <c r="M25" s="28" t="s">
        <v>85</v>
      </c>
      <c r="N25" s="73"/>
    </row>
    <row r="26" spans="1:14" ht="28.5" x14ac:dyDescent="0.45">
      <c r="A26" s="54" t="s">
        <v>87</v>
      </c>
      <c r="B26" s="11"/>
      <c r="C26" s="11"/>
      <c r="D26" s="11"/>
      <c r="E26" s="11"/>
      <c r="F26" s="11"/>
      <c r="G26" s="11"/>
      <c r="H26" s="11"/>
      <c r="I26" s="11"/>
      <c r="J26" s="11"/>
      <c r="K26" s="11"/>
      <c r="L26" s="37"/>
      <c r="M26" s="8" t="s">
        <v>83</v>
      </c>
    </row>
  </sheetData>
  <mergeCells count="3">
    <mergeCell ref="B3:F3"/>
    <mergeCell ref="B4:F4"/>
    <mergeCell ref="B5:F5"/>
  </mergeCells>
  <dataValidations count="5">
    <dataValidation type="list" allowBlank="1" showInputMessage="1" showErrorMessage="1" sqref="B25:K25" xr:uid="{90FEBB9A-E692-4BCE-9570-A4918EEC963A}">
      <formula1>"Low,Medium,High,Extreme"</formula1>
    </dataValidation>
    <dataValidation type="list" allowBlank="1" showInputMessage="1" showErrorMessage="1" sqref="L15:L17" xr:uid="{C7943685-2418-478C-9E42-0AD32A5C1798}">
      <formula1>"Pass, Fail"</formula1>
    </dataValidation>
    <dataValidation type="list" allowBlank="1" showInputMessage="1" showErrorMessage="1" sqref="L9:L12" xr:uid="{4D78AA69-F636-4515-A90F-67607310B494}">
      <formula1>"Yes, No"</formula1>
    </dataValidation>
    <dataValidation type="list" allowBlank="1" showInputMessage="1" showErrorMessage="1" sqref="B9:K12" xr:uid="{022D6D0D-590E-400D-9E06-76006A6918E6}">
      <formula1>"Yes, No,N/A"</formula1>
    </dataValidation>
    <dataValidation type="list" allowBlank="1" showInputMessage="1" showErrorMessage="1" sqref="B15:K17" xr:uid="{052BAE4D-4FBC-4A70-AA76-BFDB87A642EE}">
      <formula1>"Pass, Fail,N/A"</formula1>
    </dataValidation>
  </dataValidations>
  <pageMargins left="0.70866141732283472" right="0.70866141732283472" top="0.74803149606299213" bottom="0.74803149606299213" header="0.31496062992125984" footer="0.31496062992125984"/>
  <pageSetup paperSize="9" scale="82" orientation="landscape" r:id="rId1"/>
  <headerFooter>
    <oddFooter>&amp;L_x000D_&amp;1#&amp;"Calibri"&amp;11&amp;K000000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B32C-B236-4EF6-8235-634D26B8E6B8}">
  <dimension ref="A1:M39"/>
  <sheetViews>
    <sheetView showGridLines="0" zoomScale="80" zoomScaleNormal="80" workbookViewId="0">
      <selection activeCell="M24" sqref="M24"/>
    </sheetView>
  </sheetViews>
  <sheetFormatPr defaultColWidth="9" defaultRowHeight="14.25" x14ac:dyDescent="0.45"/>
  <cols>
    <col min="1" max="1" width="48.3984375" style="4" customWidth="1"/>
    <col min="2" max="11" width="13.59765625" style="1" customWidth="1"/>
    <col min="12" max="12" width="17.73046875" style="1" customWidth="1"/>
    <col min="13" max="13" width="92.59765625" style="4" customWidth="1"/>
    <col min="14" max="16384" width="9" style="4"/>
  </cols>
  <sheetData>
    <row r="1" spans="1:13" ht="18" x14ac:dyDescent="0.45">
      <c r="A1" s="5" t="s">
        <v>62</v>
      </c>
    </row>
    <row r="2" spans="1:13" s="6" customFormat="1" ht="18" x14ac:dyDescent="0.45">
      <c r="A2" s="18"/>
      <c r="B2" s="18"/>
      <c r="C2" s="18"/>
      <c r="D2" s="18"/>
      <c r="E2" s="18"/>
      <c r="F2" s="18"/>
      <c r="G2" s="18"/>
      <c r="H2" s="18"/>
      <c r="I2" s="18"/>
      <c r="J2" s="18"/>
      <c r="K2" s="18"/>
      <c r="L2" s="18"/>
      <c r="M2" s="18"/>
    </row>
    <row r="3" spans="1:13" s="15" customFormat="1" ht="15.75" x14ac:dyDescent="0.45">
      <c r="A3" s="17" t="s">
        <v>25</v>
      </c>
      <c r="B3" s="79"/>
      <c r="C3" s="80"/>
      <c r="D3" s="80"/>
      <c r="E3" s="80"/>
      <c r="F3" s="81"/>
      <c r="G3" s="16"/>
      <c r="H3" s="16"/>
      <c r="I3" s="16"/>
      <c r="J3" s="16"/>
      <c r="K3" s="16"/>
      <c r="L3" s="16"/>
      <c r="M3" s="16"/>
    </row>
    <row r="4" spans="1:13" s="15" customFormat="1" ht="15.75" x14ac:dyDescent="0.45">
      <c r="A4" s="17" t="s">
        <v>26</v>
      </c>
      <c r="B4" s="79"/>
      <c r="C4" s="80"/>
      <c r="D4" s="80"/>
      <c r="E4" s="80"/>
      <c r="F4" s="81"/>
      <c r="G4" s="16"/>
      <c r="H4" s="16"/>
      <c r="I4" s="16"/>
      <c r="J4" s="16"/>
      <c r="K4" s="16"/>
      <c r="L4" s="16"/>
      <c r="M4" s="16"/>
    </row>
    <row r="5" spans="1:13" s="15" customFormat="1" ht="15.75" x14ac:dyDescent="0.45">
      <c r="A5" s="17" t="s">
        <v>27</v>
      </c>
      <c r="B5" s="79"/>
      <c r="C5" s="80"/>
      <c r="D5" s="80"/>
      <c r="E5" s="80"/>
      <c r="F5" s="81"/>
      <c r="G5" s="16"/>
      <c r="H5" s="16"/>
      <c r="I5" s="16"/>
      <c r="J5" s="16"/>
      <c r="K5" s="16"/>
      <c r="L5" s="16"/>
      <c r="M5" s="16"/>
    </row>
    <row r="6" spans="1:13" ht="18" x14ac:dyDescent="0.45">
      <c r="A6" s="3"/>
      <c r="L6" s="4"/>
    </row>
    <row r="7" spans="1:13" ht="18" x14ac:dyDescent="0.45">
      <c r="A7" s="3"/>
      <c r="B7" s="14" t="s">
        <v>28</v>
      </c>
      <c r="C7" s="14" t="s">
        <v>29</v>
      </c>
      <c r="D7" s="14" t="s">
        <v>30</v>
      </c>
      <c r="E7" s="14" t="s">
        <v>31</v>
      </c>
      <c r="F7" s="14" t="s">
        <v>32</v>
      </c>
      <c r="G7" s="14" t="s">
        <v>33</v>
      </c>
      <c r="H7" s="14" t="s">
        <v>34</v>
      </c>
      <c r="I7" s="14" t="s">
        <v>35</v>
      </c>
      <c r="J7" s="14" t="s">
        <v>36</v>
      </c>
      <c r="K7" s="14" t="s">
        <v>37</v>
      </c>
      <c r="L7" s="31" t="s">
        <v>38</v>
      </c>
      <c r="M7" s="14" t="s">
        <v>39</v>
      </c>
    </row>
    <row r="8" spans="1:13" x14ac:dyDescent="0.45">
      <c r="A8" s="7" t="s">
        <v>40</v>
      </c>
      <c r="B8" s="13"/>
      <c r="C8" s="13"/>
      <c r="D8" s="13"/>
      <c r="E8" s="13"/>
      <c r="F8" s="13"/>
      <c r="G8" s="13"/>
      <c r="H8" s="13"/>
      <c r="I8" s="13"/>
      <c r="J8" s="13"/>
      <c r="K8" s="13"/>
      <c r="L8" s="38"/>
      <c r="M8" s="12"/>
    </row>
    <row r="9" spans="1:13" x14ac:dyDescent="0.45">
      <c r="A9" s="8" t="s">
        <v>41</v>
      </c>
      <c r="B9" s="11"/>
      <c r="C9" s="11"/>
      <c r="D9" s="11"/>
      <c r="E9" s="11"/>
      <c r="F9" s="11"/>
      <c r="G9" s="11"/>
      <c r="H9" s="11"/>
      <c r="I9" s="11"/>
      <c r="J9" s="11"/>
      <c r="K9" s="11"/>
      <c r="L9" s="39" t="s">
        <v>42</v>
      </c>
      <c r="M9" s="8"/>
    </row>
    <row r="10" spans="1:13" x14ac:dyDescent="0.45">
      <c r="A10" s="8" t="s">
        <v>43</v>
      </c>
      <c r="B10" s="11"/>
      <c r="C10" s="11"/>
      <c r="D10" s="11"/>
      <c r="E10" s="11"/>
      <c r="F10" s="11"/>
      <c r="G10" s="11"/>
      <c r="H10" s="11"/>
      <c r="I10" s="11"/>
      <c r="J10" s="11"/>
      <c r="K10" s="11"/>
      <c r="L10" s="39" t="s">
        <v>42</v>
      </c>
      <c r="M10" s="8"/>
    </row>
    <row r="11" spans="1:13" x14ac:dyDescent="0.45">
      <c r="A11" s="8" t="s">
        <v>44</v>
      </c>
      <c r="B11" s="11"/>
      <c r="C11" s="11"/>
      <c r="D11" s="11"/>
      <c r="E11" s="11"/>
      <c r="F11" s="11"/>
      <c r="G11" s="11"/>
      <c r="H11" s="11"/>
      <c r="I11" s="11"/>
      <c r="J11" s="11"/>
      <c r="K11" s="11"/>
      <c r="L11" s="39" t="s">
        <v>42</v>
      </c>
      <c r="M11" s="8" t="s">
        <v>45</v>
      </c>
    </row>
    <row r="12" spans="1:13" x14ac:dyDescent="0.45">
      <c r="A12" s="8" t="s">
        <v>46</v>
      </c>
      <c r="B12" s="11"/>
      <c r="C12" s="11"/>
      <c r="D12" s="11"/>
      <c r="E12" s="11"/>
      <c r="F12" s="11"/>
      <c r="G12" s="11"/>
      <c r="H12" s="11"/>
      <c r="I12" s="11"/>
      <c r="J12" s="11"/>
      <c r="K12" s="11"/>
      <c r="L12" s="39" t="s">
        <v>42</v>
      </c>
      <c r="M12" s="8"/>
    </row>
    <row r="13" spans="1:13" ht="31.5" customHeight="1" x14ac:dyDescent="0.45">
      <c r="A13" s="42" t="s">
        <v>47</v>
      </c>
      <c r="B13" s="43" t="str" cm="1">
        <f t="array" ref="B13">_xlfn.IFS(AND(B9:B12="Yes"),"Yes",OR(B9:B12="No")*AND(B9:B12&gt;0),"No",OR(B9:B12="Yes")*OR(B9:B12="N/A")*AND(B9:B12&gt;0),"Yes", 1,"")</f>
        <v/>
      </c>
      <c r="C13" s="43" t="str" cm="1">
        <f t="array" ref="C13">_xlfn.IFS(AND(C9:C12="Yes"),"Yes",OR(C9:C12="No")*AND(C9:C12&gt;0),"No",OR(C9:C12="Yes")*OR(C9:C12="N/A")*AND(C9:C12&gt;0),"Yes", 1,"")</f>
        <v/>
      </c>
      <c r="D13" s="43" t="str" cm="1">
        <f t="array" ref="D13">_xlfn.IFS(AND(D9:D12="Yes"),"Yes",OR(D9:D12="No")*AND(D9:D12&gt;0),"No",OR(D9:D12="Yes")*OR(D9:D12="N/A")*AND(D9:D12&gt;0),"Yes", 1,"")</f>
        <v/>
      </c>
      <c r="E13" s="43" t="str" cm="1">
        <f t="array" ref="E13">_xlfn.IFS(AND(E9:E12="Yes"),"Yes",OR(E9:E12="No")*AND(E9:E12&gt;0),"No",OR(E9:E12="Yes")*OR(E9:E12="N/A")*AND(E9:E12&gt;0),"Yes", 1,"")</f>
        <v/>
      </c>
      <c r="F13" s="43" t="str" cm="1">
        <f t="array" ref="F13">_xlfn.IFS(AND(F9:F12="Yes"),"Yes",OR(F9:F12="No")*AND(F9:F12&gt;0),"No",OR(F9:F12="Yes")*OR(F9:F12="N/A")*AND(F9:F12&gt;0),"Yes", 1,"")</f>
        <v/>
      </c>
      <c r="G13" s="43" t="str" cm="1">
        <f t="array" ref="G13">_xlfn.IFS(AND(G9:G12="Yes"),"Yes",OR(G9:G12="No")*AND(G9:G12&gt;0),"No",OR(G9:G12="Yes")*OR(G9:G12="N/A")*AND(G9:G12&gt;0),"Yes", 1,"")</f>
        <v/>
      </c>
      <c r="H13" s="43" t="str" cm="1">
        <f t="array" ref="H13">_xlfn.IFS(AND(H9:H12="Yes"),"Yes",OR(H9:H12="No")*AND(H9:H12&gt;0),"No",OR(H9:H12="Yes")*OR(H9:H12="N/A")*AND(H9:H12&gt;0),"Yes", 1,"")</f>
        <v/>
      </c>
      <c r="I13" s="43" t="str" cm="1">
        <f t="array" ref="I13">_xlfn.IFS(AND(I9:I12="Yes"),"Yes",OR(I9:I12="No")*AND(I9:I12&gt;0),"No",OR(I9:I12="Yes")*OR(I9:I12="N/A")*AND(I9:I12&gt;0),"Yes", 1,"")</f>
        <v/>
      </c>
      <c r="J13" s="43" t="str" cm="1">
        <f t="array" ref="J13">_xlfn.IFS(AND(J9:J12="Yes"),"Yes",OR(J9:J12="No")*AND(J9:J12&gt;0),"No",OR(J9:J12="Yes")*OR(J9:J12="N/A")*AND(J9:J12&gt;0),"Yes", 1,"")</f>
        <v/>
      </c>
      <c r="K13" s="43" t="str" cm="1">
        <f t="array" ref="K13">_xlfn.IFS(AND(K9:K12="Yes"),"Yes",OR(K9:K12="No")*AND(K9:K12&gt;0),"No",OR(K9:K12="Yes")*OR(K9:K12="N/A")*AND(K9:K12&gt;0),"Yes", 1,"")</f>
        <v/>
      </c>
      <c r="L13" s="37" t="str" cm="1">
        <f t="array" ref="L13">_xlfn.IFS(AND(L9:L12="Yes"),"Yes", OR(L9:L12="No")*AND(L9:L12&gt;0),"No",1,"")</f>
        <v>Yes</v>
      </c>
      <c r="M13" s="72" t="s">
        <v>92</v>
      </c>
    </row>
    <row r="14" spans="1:13" s="2" customFormat="1" x14ac:dyDescent="0.45">
      <c r="A14" s="7" t="s">
        <v>48</v>
      </c>
      <c r="B14" s="10"/>
      <c r="C14" s="10"/>
      <c r="D14" s="10"/>
      <c r="E14" s="10"/>
      <c r="F14" s="10"/>
      <c r="G14" s="10"/>
      <c r="H14" s="10"/>
      <c r="I14" s="10"/>
      <c r="J14" s="10"/>
      <c r="K14" s="10"/>
      <c r="L14" s="34"/>
      <c r="M14" s="7"/>
    </row>
    <row r="15" spans="1:13" x14ac:dyDescent="0.45">
      <c r="A15" s="8" t="s">
        <v>49</v>
      </c>
      <c r="B15" s="11"/>
      <c r="C15" s="11"/>
      <c r="D15" s="11"/>
      <c r="E15" s="11"/>
      <c r="F15" s="11"/>
      <c r="G15" s="11"/>
      <c r="H15" s="11"/>
      <c r="I15" s="11"/>
      <c r="J15" s="11"/>
      <c r="K15" s="11"/>
      <c r="L15" s="20" t="s">
        <v>50</v>
      </c>
      <c r="M15" s="8"/>
    </row>
    <row r="16" spans="1:13" x14ac:dyDescent="0.45">
      <c r="A16" s="8" t="s">
        <v>51</v>
      </c>
      <c r="B16" s="11"/>
      <c r="C16" s="11"/>
      <c r="D16" s="11"/>
      <c r="E16" s="11"/>
      <c r="F16" s="11"/>
      <c r="G16" s="11"/>
      <c r="H16" s="11"/>
      <c r="I16" s="11"/>
      <c r="J16" s="11"/>
      <c r="K16" s="11"/>
      <c r="L16" s="20" t="s">
        <v>50</v>
      </c>
      <c r="M16" s="8"/>
    </row>
    <row r="17" spans="1:13" x14ac:dyDescent="0.45">
      <c r="A17" s="8" t="s">
        <v>52</v>
      </c>
      <c r="B17" s="11"/>
      <c r="C17" s="11"/>
      <c r="D17" s="11"/>
      <c r="E17" s="11"/>
      <c r="F17" s="11"/>
      <c r="G17" s="11"/>
      <c r="H17" s="11"/>
      <c r="I17" s="11"/>
      <c r="J17" s="11"/>
      <c r="K17" s="11"/>
      <c r="L17" s="20" t="s">
        <v>50</v>
      </c>
      <c r="M17" s="8"/>
    </row>
    <row r="18" spans="1:13" ht="28.5" x14ac:dyDescent="0.45">
      <c r="A18" s="42" t="s">
        <v>53</v>
      </c>
      <c r="B18" s="43" t="str" cm="1">
        <f t="array" ref="B18">_xlfn.IFS(AND(B15:B17="Pass"),"Pass", OR(B15:B17="Fail")*AND(B15:B17&gt;0),"Fail",OR(B15:B17="Pass")*OR(B15:B17="N/A")*AND(B15:B17&gt;0),"Pass",1,"")</f>
        <v/>
      </c>
      <c r="C18" s="43" t="str" cm="1">
        <f t="array" ref="C18">_xlfn.IFS(AND(C15:C17="Pass"),"Pass", OR(C15:C17="Fail")*AND(C15:C17&gt;0),"Fail",OR(C15:C17="Pass")*OR(C15:C17="N/A")*AND(C15:C17&gt;0),"Pass",1,"")</f>
        <v/>
      </c>
      <c r="D18" s="43" t="str" cm="1">
        <f t="array" ref="D18">_xlfn.IFS(AND(D15:D17="Pass"),"Pass", OR(D15:D17="Fail")*AND(D15:D17&gt;0),"Fail",OR(D15:D17="Pass")*OR(D15:D17="N/A")*AND(D15:D17&gt;0),"Pass",1,"")</f>
        <v/>
      </c>
      <c r="E18" s="43" t="str" cm="1">
        <f t="array" ref="E18">_xlfn.IFS(AND(E15:E17="Pass"),"Pass", OR(E15:E17="Fail")*AND(E15:E17&gt;0),"Fail",OR(E15:E17="Pass")*OR(E15:E17="N/A")*AND(E15:E17&gt;0),"Pass",1,"")</f>
        <v/>
      </c>
      <c r="F18" s="43" t="str" cm="1">
        <f t="array" ref="F18">_xlfn.IFS(AND(F15:F17="Pass"),"Pass", OR(F15:F17="Fail")*AND(F15:F17&gt;0),"Fail",OR(F15:F17="Pass")*OR(F15:F17="N/A")*AND(F15:F17&gt;0),"Pass",1,"")</f>
        <v/>
      </c>
      <c r="G18" s="43" t="str" cm="1">
        <f t="array" ref="G18">_xlfn.IFS(AND(G15:G17="Pass"),"Pass", OR(G15:G17="Fail")*AND(G15:G17&gt;0),"Fail",OR(G15:G17="Pass")*OR(G15:G17="N/A")*AND(G15:G17&gt;0),"Pass",1,"")</f>
        <v/>
      </c>
      <c r="H18" s="43" t="str" cm="1">
        <f t="array" ref="H18">_xlfn.IFS(AND(H15:H17="Pass"),"Pass", OR(H15:H17="Fail")*AND(H15:H17&gt;0),"Fail",OR(H15:H17="Pass")*OR(H15:H17="N/A")*AND(H15:H17&gt;0),"Pass",1,"")</f>
        <v/>
      </c>
      <c r="I18" s="43" t="str" cm="1">
        <f t="array" ref="I18">_xlfn.IFS(AND(I15:I17="Pass"),"Pass", OR(I15:I17="Fail")*AND(I15:I17&gt;0),"Fail",OR(I15:I17="Pass")*OR(I15:I17="N/A")*AND(I15:I17&gt;0),"Pass",1,"")</f>
        <v/>
      </c>
      <c r="J18" s="43" t="str" cm="1">
        <f t="array" ref="J18">_xlfn.IFS(AND(J15:J17="Pass"),"Pass", OR(J15:J17="Fail")*AND(J15:J17&gt;0),"Fail",OR(J15:J17="Pass")*OR(J15:J17="N/A")*AND(J15:J17&gt;0),"Pass",1,"")</f>
        <v/>
      </c>
      <c r="K18" s="43" t="str" cm="1">
        <f t="array" ref="K18">_xlfn.IFS(AND(K15:K17="Pass"),"Pass", OR(K15:K17="Fail")*AND(K15:K17&gt;0),"Fail",OR(K15:K17="Pass")*OR(K15:K17="N/A")*AND(K15:K17&gt;0),"Pass",1,"")</f>
        <v/>
      </c>
      <c r="L18" s="37" t="str" cm="1">
        <f t="array" ref="L18">_xlfn.IFS(AND(L15:L17="Pass"),"Pass", OR(L15:L17="Fail")*AND(L15:L17&gt;0),"Fail",1,"")</f>
        <v>Pass</v>
      </c>
      <c r="M18" s="72" t="s">
        <v>94</v>
      </c>
    </row>
    <row r="19" spans="1:13" s="2" customFormat="1" x14ac:dyDescent="0.45">
      <c r="A19" s="7" t="s">
        <v>63</v>
      </c>
      <c r="B19" s="10"/>
      <c r="C19" s="10"/>
      <c r="D19" s="10"/>
      <c r="E19" s="10"/>
      <c r="F19" s="10"/>
      <c r="G19" s="10"/>
      <c r="H19" s="10"/>
      <c r="I19" s="10"/>
      <c r="J19" s="10"/>
      <c r="K19" s="10"/>
      <c r="L19" s="34"/>
      <c r="M19" s="7"/>
    </row>
    <row r="20" spans="1:13" x14ac:dyDescent="0.45">
      <c r="A20" s="8" t="s">
        <v>49</v>
      </c>
      <c r="B20" s="11"/>
      <c r="C20" s="11"/>
      <c r="D20" s="11"/>
      <c r="E20" s="11"/>
      <c r="F20" s="11"/>
      <c r="G20" s="11"/>
      <c r="H20" s="11"/>
      <c r="I20" s="11"/>
      <c r="J20" s="11"/>
      <c r="K20" s="11"/>
      <c r="L20" s="20">
        <v>1</v>
      </c>
      <c r="M20" s="8"/>
    </row>
    <row r="21" spans="1:13" x14ac:dyDescent="0.45">
      <c r="A21" s="8" t="s">
        <v>51</v>
      </c>
      <c r="B21" s="11"/>
      <c r="C21" s="11"/>
      <c r="D21" s="11"/>
      <c r="E21" s="11"/>
      <c r="F21" s="11"/>
      <c r="G21" s="11"/>
      <c r="H21" s="11"/>
      <c r="I21" s="11"/>
      <c r="J21" s="11"/>
      <c r="K21" s="11"/>
      <c r="L21" s="20">
        <v>0</v>
      </c>
      <c r="M21" s="8"/>
    </row>
    <row r="22" spans="1:13" x14ac:dyDescent="0.45">
      <c r="A22" s="8" t="s">
        <v>52</v>
      </c>
      <c r="B22" s="11"/>
      <c r="C22" s="11"/>
      <c r="D22" s="11"/>
      <c r="E22" s="11"/>
      <c r="F22" s="11"/>
      <c r="G22" s="11"/>
      <c r="H22" s="11"/>
      <c r="I22" s="11"/>
      <c r="J22" s="11"/>
      <c r="K22" s="11"/>
      <c r="L22" s="20">
        <v>1</v>
      </c>
      <c r="M22" s="8"/>
    </row>
    <row r="23" spans="1:13" x14ac:dyDescent="0.45">
      <c r="A23" s="8" t="s">
        <v>64</v>
      </c>
      <c r="B23" s="11"/>
      <c r="C23" s="11"/>
      <c r="D23" s="11"/>
      <c r="E23" s="11"/>
      <c r="F23" s="11"/>
      <c r="G23" s="11"/>
      <c r="H23" s="11"/>
      <c r="I23" s="11"/>
      <c r="J23" s="11"/>
      <c r="K23" s="11"/>
      <c r="L23" s="20">
        <v>1</v>
      </c>
      <c r="M23" s="8"/>
    </row>
    <row r="24" spans="1:13" x14ac:dyDescent="0.45">
      <c r="A24" s="8" t="s">
        <v>65</v>
      </c>
      <c r="B24" s="11"/>
      <c r="C24" s="11"/>
      <c r="D24" s="11"/>
      <c r="E24" s="11"/>
      <c r="F24" s="11"/>
      <c r="G24" s="11"/>
      <c r="H24" s="11"/>
      <c r="I24" s="11"/>
      <c r="J24" s="11"/>
      <c r="K24" s="11"/>
      <c r="L24" s="20">
        <v>0</v>
      </c>
      <c r="M24" s="8"/>
    </row>
    <row r="25" spans="1:13" x14ac:dyDescent="0.45">
      <c r="A25" s="8" t="s">
        <v>66</v>
      </c>
      <c r="B25" s="11"/>
      <c r="C25" s="11"/>
      <c r="D25" s="11"/>
      <c r="E25" s="11"/>
      <c r="F25" s="11"/>
      <c r="G25" s="11"/>
      <c r="H25" s="11"/>
      <c r="I25" s="11"/>
      <c r="J25" s="11"/>
      <c r="K25" s="11"/>
      <c r="L25" s="20">
        <v>1</v>
      </c>
      <c r="M25" s="8"/>
    </row>
    <row r="26" spans="1:13" x14ac:dyDescent="0.45">
      <c r="A26" s="8" t="s">
        <v>67</v>
      </c>
      <c r="B26" s="11"/>
      <c r="C26" s="11"/>
      <c r="D26" s="11"/>
      <c r="E26" s="11"/>
      <c r="F26" s="11"/>
      <c r="G26" s="11"/>
      <c r="H26" s="11"/>
      <c r="I26" s="11"/>
      <c r="J26" s="11"/>
      <c r="K26" s="11"/>
      <c r="L26" s="20">
        <v>1</v>
      </c>
      <c r="M26" s="8"/>
    </row>
    <row r="27" spans="1:13" x14ac:dyDescent="0.45">
      <c r="A27" s="8" t="s">
        <v>68</v>
      </c>
      <c r="B27" s="11"/>
      <c r="C27" s="11"/>
      <c r="D27" s="11"/>
      <c r="E27" s="11"/>
      <c r="F27" s="11"/>
      <c r="G27" s="11"/>
      <c r="H27" s="11"/>
      <c r="I27" s="11"/>
      <c r="J27" s="11"/>
      <c r="K27" s="11"/>
      <c r="L27" s="20">
        <v>0</v>
      </c>
      <c r="M27" s="8"/>
    </row>
    <row r="28" spans="1:13" x14ac:dyDescent="0.45">
      <c r="A28" s="8" t="s">
        <v>69</v>
      </c>
      <c r="B28" s="11"/>
      <c r="C28" s="11"/>
      <c r="D28" s="11"/>
      <c r="E28" s="11"/>
      <c r="F28" s="11"/>
      <c r="G28" s="11"/>
      <c r="H28" s="11"/>
      <c r="I28" s="11"/>
      <c r="J28" s="11"/>
      <c r="K28" s="11"/>
      <c r="L28" s="20">
        <v>1</v>
      </c>
      <c r="M28" s="8"/>
    </row>
    <row r="29" spans="1:13" x14ac:dyDescent="0.45">
      <c r="A29" s="8" t="s">
        <v>70</v>
      </c>
      <c r="B29" s="11"/>
      <c r="C29" s="11"/>
      <c r="D29" s="11"/>
      <c r="E29" s="11"/>
      <c r="F29" s="11"/>
      <c r="G29" s="11"/>
      <c r="H29" s="11"/>
      <c r="I29" s="11"/>
      <c r="J29" s="11"/>
      <c r="K29" s="11"/>
      <c r="L29" s="20">
        <v>0</v>
      </c>
      <c r="M29" s="8"/>
    </row>
    <row r="30" spans="1:13" x14ac:dyDescent="0.45">
      <c r="A30" s="42" t="s">
        <v>71</v>
      </c>
      <c r="B30" s="43" t="str">
        <f>IF(SUM(B20:B29)=0,"-",SUM(B20:B29))</f>
        <v>-</v>
      </c>
      <c r="C30" s="43" t="str">
        <f>IF(SUM(C20:C29)=0,"-",SUM(C20:C29))</f>
        <v>-</v>
      </c>
      <c r="D30" s="43" t="str">
        <f>IF(SUM(D20:D29)=0,"-",SUM(D20:D29))</f>
        <v>-</v>
      </c>
      <c r="E30" s="43" t="str">
        <f>IF(SUM(E20:E29)=0,"-",SUM(E20:E29))</f>
        <v>-</v>
      </c>
      <c r="F30" s="43" t="str">
        <f t="shared" ref="F30:K30" si="0">IF(SUM(F20:F29)=0,"-",SUM(F20:F29))</f>
        <v>-</v>
      </c>
      <c r="G30" s="43" t="str">
        <f t="shared" si="0"/>
        <v>-</v>
      </c>
      <c r="H30" s="43" t="str">
        <f t="shared" si="0"/>
        <v>-</v>
      </c>
      <c r="I30" s="43" t="str">
        <f t="shared" si="0"/>
        <v>-</v>
      </c>
      <c r="J30" s="43" t="str">
        <f t="shared" si="0"/>
        <v>-</v>
      </c>
      <c r="K30" s="43" t="str">
        <f t="shared" si="0"/>
        <v>-</v>
      </c>
      <c r="L30" s="37">
        <f>IF(SUM(L20:L29)=0,"-",SUM(L20:L29))</f>
        <v>6</v>
      </c>
      <c r="M30" s="8"/>
    </row>
    <row r="31" spans="1:13" s="2" customFormat="1" x14ac:dyDescent="0.45">
      <c r="A31" s="7" t="s">
        <v>54</v>
      </c>
      <c r="B31" s="10"/>
      <c r="C31" s="10"/>
      <c r="D31" s="10"/>
      <c r="E31" s="51"/>
      <c r="F31" s="51"/>
      <c r="G31" s="51"/>
      <c r="H31" s="51"/>
      <c r="I31" s="51"/>
      <c r="J31" s="51"/>
      <c r="K31" s="51"/>
      <c r="L31" s="40"/>
      <c r="M31" s="7"/>
    </row>
    <row r="32" spans="1:13" x14ac:dyDescent="0.45">
      <c r="A32" s="8" t="s">
        <v>55</v>
      </c>
      <c r="B32" s="9"/>
      <c r="C32" s="9"/>
      <c r="D32" s="9"/>
      <c r="E32" s="49"/>
      <c r="F32" s="49"/>
      <c r="G32" s="49"/>
      <c r="H32" s="49"/>
      <c r="I32" s="49"/>
      <c r="J32" s="49"/>
      <c r="K32" s="49"/>
      <c r="L32" s="19">
        <v>6000</v>
      </c>
      <c r="M32" s="8" t="s">
        <v>56</v>
      </c>
    </row>
    <row r="33" spans="1:13" x14ac:dyDescent="0.45">
      <c r="A33" s="8" t="s">
        <v>57</v>
      </c>
      <c r="B33" s="9"/>
      <c r="C33" s="9"/>
      <c r="D33" s="9"/>
      <c r="E33" s="49"/>
      <c r="F33" s="49"/>
      <c r="G33" s="49"/>
      <c r="H33" s="49"/>
      <c r="I33" s="49"/>
      <c r="J33" s="49"/>
      <c r="K33" s="49"/>
      <c r="L33" s="19">
        <v>500</v>
      </c>
      <c r="M33" s="8"/>
    </row>
    <row r="34" spans="1:13" x14ac:dyDescent="0.45">
      <c r="A34" s="42" t="s">
        <v>58</v>
      </c>
      <c r="B34" s="44" t="str">
        <f>IF(SUM(B32:B33)=0,"-",SUM(B32:B33))</f>
        <v>-</v>
      </c>
      <c r="C34" s="44" t="str">
        <f t="shared" ref="C34" si="1">IF(SUM(C32:C33)=0,"-",SUM(C32:C33))</f>
        <v>-</v>
      </c>
      <c r="D34" s="44" t="str">
        <f>IF(SUM(D32:D33)=0,"-",SUM(D32:D33))</f>
        <v>-</v>
      </c>
      <c r="E34" s="44" t="str">
        <f t="shared" ref="E34:K34" si="2">IF(SUM(E32:E33)=0,"-",SUM(E32:E33))</f>
        <v>-</v>
      </c>
      <c r="F34" s="44" t="str">
        <f t="shared" si="2"/>
        <v>-</v>
      </c>
      <c r="G34" s="44" t="str">
        <f t="shared" si="2"/>
        <v>-</v>
      </c>
      <c r="H34" s="44" t="str">
        <f t="shared" si="2"/>
        <v>-</v>
      </c>
      <c r="I34" s="44" t="str">
        <f t="shared" si="2"/>
        <v>-</v>
      </c>
      <c r="J34" s="44" t="str">
        <f t="shared" si="2"/>
        <v>-</v>
      </c>
      <c r="K34" s="44" t="str">
        <f t="shared" si="2"/>
        <v>-</v>
      </c>
      <c r="L34" s="36">
        <f>IF(SUM(L32:L33)=0,"-",SUM(L32:L33))</f>
        <v>6500</v>
      </c>
      <c r="M34" s="8"/>
    </row>
    <row r="36" spans="1:13" s="2" customFormat="1" x14ac:dyDescent="0.45">
      <c r="A36" s="7" t="s">
        <v>72</v>
      </c>
      <c r="B36" s="43" t="str">
        <f>IFERROR(B30/B34,"-")</f>
        <v>-</v>
      </c>
      <c r="C36" s="43" t="str">
        <f t="shared" ref="C36:K36" si="3">IFERROR(C30/C34,"-")</f>
        <v>-</v>
      </c>
      <c r="D36" s="43" t="str">
        <f t="shared" si="3"/>
        <v>-</v>
      </c>
      <c r="E36" s="43" t="str">
        <f t="shared" si="3"/>
        <v>-</v>
      </c>
      <c r="F36" s="43" t="str">
        <f t="shared" si="3"/>
        <v>-</v>
      </c>
      <c r="G36" s="43" t="str">
        <f t="shared" si="3"/>
        <v>-</v>
      </c>
      <c r="H36" s="43" t="str">
        <f t="shared" si="3"/>
        <v>-</v>
      </c>
      <c r="I36" s="43" t="str">
        <f t="shared" si="3"/>
        <v>-</v>
      </c>
      <c r="J36" s="43" t="str">
        <f t="shared" si="3"/>
        <v>-</v>
      </c>
      <c r="K36" s="43" t="str">
        <f t="shared" si="3"/>
        <v>-</v>
      </c>
      <c r="L36" s="33">
        <f>IFERROR(L30/L34,"-")</f>
        <v>9.2307692307692305E-4</v>
      </c>
      <c r="M36" s="21"/>
    </row>
    <row r="37" spans="1:13" s="2" customFormat="1" x14ac:dyDescent="0.45">
      <c r="A37" s="7" t="s">
        <v>61</v>
      </c>
      <c r="B37" s="45" t="str">
        <f t="shared" ref="B37:K37" si="4">IFERROR(IF(OR(B13="No",B13="",B18="",B18="Fail"),"-",COUNTIFS($B13:$K13,B$13,$B18:$K18,B$18,$B36:$K36,"&gt;"&amp;B$36)+1),"-")</f>
        <v>-</v>
      </c>
      <c r="C37" s="45" t="str">
        <f t="shared" si="4"/>
        <v>-</v>
      </c>
      <c r="D37" s="45" t="str">
        <f t="shared" si="4"/>
        <v>-</v>
      </c>
      <c r="E37" s="45" t="str">
        <f t="shared" si="4"/>
        <v>-</v>
      </c>
      <c r="F37" s="45" t="str">
        <f t="shared" si="4"/>
        <v>-</v>
      </c>
      <c r="G37" s="45" t="str">
        <f t="shared" si="4"/>
        <v>-</v>
      </c>
      <c r="H37" s="45" t="str">
        <f t="shared" si="4"/>
        <v>-</v>
      </c>
      <c r="I37" s="45" t="str">
        <f t="shared" si="4"/>
        <v>-</v>
      </c>
      <c r="J37" s="45" t="str">
        <f t="shared" si="4"/>
        <v>-</v>
      </c>
      <c r="K37" s="45" t="str">
        <f t="shared" si="4"/>
        <v>-</v>
      </c>
      <c r="L37" s="37">
        <f>IFERROR(IF(OR(L13="No",L13="",L18="",L18="Fail"),"-",COUNTIFS($L13,L$13,$L18,L$18,$L36,"&gt;"&amp;L$36)+1),"-")</f>
        <v>1</v>
      </c>
      <c r="M37" s="21"/>
    </row>
    <row r="38" spans="1:13" s="2" customFormat="1" ht="114" x14ac:dyDescent="0.45">
      <c r="A38" s="53" t="s">
        <v>59</v>
      </c>
      <c r="B38" s="41"/>
      <c r="C38" s="41"/>
      <c r="D38" s="41"/>
      <c r="E38" s="50"/>
      <c r="F38" s="50"/>
      <c r="G38" s="50"/>
      <c r="H38" s="50"/>
      <c r="I38" s="50"/>
      <c r="J38" s="50"/>
      <c r="K38" s="50"/>
      <c r="L38" s="36" t="s">
        <v>60</v>
      </c>
      <c r="M38" s="28" t="s">
        <v>85</v>
      </c>
    </row>
    <row r="39" spans="1:13" ht="28.5" x14ac:dyDescent="0.45">
      <c r="A39" s="54" t="s">
        <v>87</v>
      </c>
      <c r="B39" s="11"/>
      <c r="C39" s="11"/>
      <c r="D39" s="11"/>
      <c r="E39" s="11"/>
      <c r="F39" s="11"/>
      <c r="G39" s="11"/>
      <c r="H39" s="11"/>
      <c r="I39" s="11"/>
      <c r="J39" s="11"/>
      <c r="K39" s="11"/>
      <c r="L39" s="37"/>
      <c r="M39" s="8" t="s">
        <v>83</v>
      </c>
    </row>
  </sheetData>
  <mergeCells count="3">
    <mergeCell ref="B3:F3"/>
    <mergeCell ref="B4:F4"/>
    <mergeCell ref="B5:F5"/>
  </mergeCells>
  <phoneticPr fontId="3" type="noConversion"/>
  <dataValidations count="7">
    <dataValidation type="list" allowBlank="1" showInputMessage="1" showErrorMessage="1" sqref="L38" xr:uid="{BCB17291-DA18-4673-9C1F-58CDC787F363}">
      <formula1>"Low,Medium,High"</formula1>
    </dataValidation>
    <dataValidation type="list" allowBlank="1" showInputMessage="1" showErrorMessage="1" sqref="B38:K38" xr:uid="{E8FA6613-B9EA-4F80-B138-D95CB84A06E0}">
      <formula1>"Low,Medium,High,Extreme"</formula1>
    </dataValidation>
    <dataValidation type="list" allowBlank="1" showInputMessage="1" showErrorMessage="1" sqref="B20:L29" xr:uid="{3A4548A8-4DDB-4FFA-B8F4-473810D18667}">
      <formula1>"0,1"</formula1>
    </dataValidation>
    <dataValidation type="list" allowBlank="1" showInputMessage="1" showErrorMessage="1" sqref="L15:L17" xr:uid="{8AC395E0-D055-459A-8DA8-CB32DC4EE08D}">
      <formula1>"Pass, Fail"</formula1>
    </dataValidation>
    <dataValidation type="list" allowBlank="1" showInputMessage="1" showErrorMessage="1" sqref="L9:L12" xr:uid="{3BD4EC64-C232-473C-A180-02CE136FC1B4}">
      <formula1>"Yes, No"</formula1>
    </dataValidation>
    <dataValidation type="list" allowBlank="1" showInputMessage="1" showErrorMessage="1" sqref="B9:K12" xr:uid="{2AF0F7ED-29F9-4306-9229-57E85F71196D}">
      <formula1>"Yes, No,N/A"</formula1>
    </dataValidation>
    <dataValidation type="list" allowBlank="1" showInputMessage="1" showErrorMessage="1" sqref="B15:K17" xr:uid="{81BF9127-5200-43B6-9C17-BB87526D1E31}">
      <formula1>"Pass, Fail,N/A"</formula1>
    </dataValidation>
  </dataValidations>
  <pageMargins left="0.7" right="0.7" top="0.75" bottom="0.75" header="0.3" footer="0.3"/>
  <pageSetup paperSize="9" orientation="portrait" r:id="rId1"/>
  <headerFooter>
    <oddFooter>&amp;L_x000D_&amp;1#&amp;"Calibri"&amp;11&amp;K000000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306E-6FA8-4272-A7A8-7EFBBC0527F5}">
  <dimension ref="A1:M38"/>
  <sheetViews>
    <sheetView showGridLines="0" zoomScale="84" zoomScaleNormal="84" workbookViewId="0">
      <selection activeCell="M13" sqref="M13"/>
    </sheetView>
  </sheetViews>
  <sheetFormatPr defaultColWidth="9" defaultRowHeight="14.25" x14ac:dyDescent="0.45"/>
  <cols>
    <col min="1" max="1" width="47.3984375" style="4" customWidth="1"/>
    <col min="2" max="11" width="13.59765625" style="1" customWidth="1"/>
    <col min="12" max="12" width="18.73046875" style="4" customWidth="1"/>
    <col min="13" max="13" width="95.3984375" style="4" customWidth="1"/>
    <col min="14" max="16384" width="9" style="4"/>
  </cols>
  <sheetData>
    <row r="1" spans="1:13" ht="18" x14ac:dyDescent="0.45">
      <c r="A1" s="5" t="s">
        <v>73</v>
      </c>
    </row>
    <row r="2" spans="1:13" s="6" customFormat="1" ht="18" x14ac:dyDescent="0.45">
      <c r="A2" s="18"/>
      <c r="B2" s="18"/>
      <c r="C2" s="18"/>
      <c r="D2" s="18"/>
      <c r="E2" s="18"/>
      <c r="F2" s="18"/>
      <c r="G2" s="18"/>
      <c r="H2" s="18"/>
      <c r="I2" s="18"/>
      <c r="J2" s="18"/>
      <c r="K2" s="18"/>
      <c r="L2" s="18"/>
      <c r="M2" s="18"/>
    </row>
    <row r="3" spans="1:13" s="15" customFormat="1" ht="15.75" x14ac:dyDescent="0.45">
      <c r="A3" s="17" t="s">
        <v>25</v>
      </c>
      <c r="B3" s="79"/>
      <c r="C3" s="80"/>
      <c r="D3" s="80"/>
      <c r="E3" s="80"/>
      <c r="F3" s="81"/>
      <c r="G3" s="16"/>
      <c r="H3" s="16"/>
      <c r="I3" s="16"/>
      <c r="J3" s="16"/>
      <c r="K3" s="16"/>
      <c r="L3" s="16"/>
      <c r="M3" s="16"/>
    </row>
    <row r="4" spans="1:13" s="15" customFormat="1" ht="15.75" x14ac:dyDescent="0.45">
      <c r="A4" s="17" t="s">
        <v>26</v>
      </c>
      <c r="B4" s="79"/>
      <c r="C4" s="80"/>
      <c r="D4" s="80"/>
      <c r="E4" s="80"/>
      <c r="F4" s="81"/>
      <c r="G4" s="16"/>
      <c r="H4" s="16"/>
      <c r="I4" s="16"/>
      <c r="J4" s="16"/>
      <c r="K4" s="16"/>
      <c r="L4" s="16"/>
      <c r="M4" s="16"/>
    </row>
    <row r="5" spans="1:13" s="15" customFormat="1" ht="15.75" x14ac:dyDescent="0.45">
      <c r="A5" s="17" t="s">
        <v>27</v>
      </c>
      <c r="B5" s="79"/>
      <c r="C5" s="80"/>
      <c r="D5" s="80"/>
      <c r="E5" s="80"/>
      <c r="F5" s="81"/>
      <c r="G5" s="16"/>
      <c r="H5" s="16"/>
      <c r="I5" s="16"/>
      <c r="J5" s="16"/>
      <c r="K5" s="16"/>
      <c r="L5" s="16"/>
      <c r="M5" s="16"/>
    </row>
    <row r="6" spans="1:13" ht="18" x14ac:dyDescent="0.45">
      <c r="A6" s="3"/>
    </row>
    <row r="7" spans="1:13" ht="18" x14ac:dyDescent="0.45">
      <c r="A7" s="3"/>
      <c r="B7" s="14" t="s">
        <v>28</v>
      </c>
      <c r="C7" s="14" t="s">
        <v>29</v>
      </c>
      <c r="D7" s="14" t="s">
        <v>30</v>
      </c>
      <c r="E7" s="14" t="s">
        <v>31</v>
      </c>
      <c r="F7" s="14" t="s">
        <v>32</v>
      </c>
      <c r="G7" s="14" t="s">
        <v>33</v>
      </c>
      <c r="H7" s="14" t="s">
        <v>34</v>
      </c>
      <c r="I7" s="14" t="s">
        <v>35</v>
      </c>
      <c r="J7" s="14" t="s">
        <v>36</v>
      </c>
      <c r="K7" s="14" t="s">
        <v>37</v>
      </c>
      <c r="L7" s="31" t="s">
        <v>74</v>
      </c>
      <c r="M7" s="14" t="s">
        <v>39</v>
      </c>
    </row>
    <row r="8" spans="1:13" x14ac:dyDescent="0.45">
      <c r="A8" s="7" t="s">
        <v>40</v>
      </c>
      <c r="B8" s="13"/>
      <c r="C8" s="13"/>
      <c r="D8" s="13"/>
      <c r="E8" s="13"/>
      <c r="F8" s="13"/>
      <c r="G8" s="13"/>
      <c r="H8" s="13"/>
      <c r="I8" s="13"/>
      <c r="J8" s="13"/>
      <c r="K8" s="13"/>
      <c r="L8" s="38"/>
      <c r="M8" s="12"/>
    </row>
    <row r="9" spans="1:13" x14ac:dyDescent="0.45">
      <c r="A9" s="8" t="s">
        <v>41</v>
      </c>
      <c r="B9" s="11"/>
      <c r="C9" s="11"/>
      <c r="D9" s="11"/>
      <c r="E9" s="11"/>
      <c r="F9" s="11"/>
      <c r="G9" s="11"/>
      <c r="H9" s="11"/>
      <c r="I9" s="11"/>
      <c r="J9" s="11"/>
      <c r="K9" s="11"/>
      <c r="L9" s="20" t="s">
        <v>42</v>
      </c>
      <c r="M9" s="8"/>
    </row>
    <row r="10" spans="1:13" x14ac:dyDescent="0.45">
      <c r="A10" s="8" t="s">
        <v>43</v>
      </c>
      <c r="B10" s="11"/>
      <c r="C10" s="11"/>
      <c r="D10" s="11"/>
      <c r="E10" s="11"/>
      <c r="F10" s="11"/>
      <c r="G10" s="11"/>
      <c r="H10" s="11"/>
      <c r="I10" s="11"/>
      <c r="J10" s="11"/>
      <c r="K10" s="11"/>
      <c r="L10" s="20" t="s">
        <v>42</v>
      </c>
      <c r="M10" s="8"/>
    </row>
    <row r="11" spans="1:13" x14ac:dyDescent="0.45">
      <c r="A11" s="8" t="s">
        <v>44</v>
      </c>
      <c r="B11" s="11"/>
      <c r="C11" s="11"/>
      <c r="D11" s="11"/>
      <c r="E11" s="11"/>
      <c r="F11" s="11"/>
      <c r="G11" s="11"/>
      <c r="H11" s="11"/>
      <c r="I11" s="11"/>
      <c r="J11" s="11"/>
      <c r="K11" s="11"/>
      <c r="L11" s="20" t="s">
        <v>42</v>
      </c>
      <c r="M11" s="8" t="s">
        <v>45</v>
      </c>
    </row>
    <row r="12" spans="1:13" x14ac:dyDescent="0.45">
      <c r="A12" s="8" t="s">
        <v>46</v>
      </c>
      <c r="B12" s="11"/>
      <c r="C12" s="11"/>
      <c r="D12" s="11"/>
      <c r="E12" s="11"/>
      <c r="F12" s="11"/>
      <c r="G12" s="11"/>
      <c r="H12" s="11"/>
      <c r="I12" s="11"/>
      <c r="J12" s="11"/>
      <c r="K12" s="11"/>
      <c r="L12" s="20" t="s">
        <v>42</v>
      </c>
      <c r="M12" s="8"/>
    </row>
    <row r="13" spans="1:13" ht="30" customHeight="1" x14ac:dyDescent="0.45">
      <c r="A13" s="42" t="s">
        <v>47</v>
      </c>
      <c r="B13" s="43" t="str" cm="1">
        <f t="array" ref="B13">_xlfn.IFS(AND(B9:B12="Yes"),"Yes",OR(B9:B12="No")*AND(B9:B12&gt;0),"No",OR(B9:B12="Yes")*OR(B9:B12="N/A")*AND(B9:B12&gt;0),"Yes", 1,"")</f>
        <v/>
      </c>
      <c r="C13" s="43" t="str" cm="1">
        <f t="array" ref="C13">_xlfn.IFS(AND(C9:C12="Yes"),"Yes",OR(C9:C12="No")*AND(C9:C12&gt;0),"No",OR(C9:C12="Yes")*OR(C9:C12="N/A")*AND(C9:C12&gt;0),"Yes", 1,"")</f>
        <v/>
      </c>
      <c r="D13" s="43" t="str" cm="1">
        <f t="array" ref="D13">_xlfn.IFS(AND(D9:D12="Yes"),"Yes",OR(D9:D12="No")*AND(D9:D12&gt;0),"No",OR(D9:D12="Yes")*OR(D9:D12="N/A")*AND(D9:D12&gt;0),"Yes", 1,"")</f>
        <v/>
      </c>
      <c r="E13" s="43" t="str" cm="1">
        <f t="array" ref="E13">_xlfn.IFS(AND(E9:E12="Yes"),"Yes",OR(E9:E12="No")*AND(E9:E12&gt;0),"No",OR(E9:E12="Yes")*OR(E9:E12="N/A")*AND(E9:E12&gt;0),"Yes", 1,"")</f>
        <v/>
      </c>
      <c r="F13" s="43" t="str" cm="1">
        <f t="array" ref="F13">_xlfn.IFS(AND(F9:F12="Yes"),"Yes",OR(F9:F12="No")*AND(F9:F12&gt;0),"No",OR(F9:F12="Yes")*OR(F9:F12="N/A")*AND(F9:F12&gt;0),"Yes", 1,"")</f>
        <v/>
      </c>
      <c r="G13" s="43" t="str" cm="1">
        <f t="array" ref="G13">_xlfn.IFS(AND(G9:G12="Yes"),"Yes",OR(G9:G12="No")*AND(G9:G12&gt;0),"No",OR(G9:G12="Yes")*OR(G9:G12="N/A")*AND(G9:G12&gt;0),"Yes", 1,"")</f>
        <v/>
      </c>
      <c r="H13" s="43" t="str" cm="1">
        <f t="array" ref="H13">_xlfn.IFS(AND(H9:H12="Yes"),"Yes",OR(H9:H12="No")*AND(H9:H12&gt;0),"No",OR(H9:H12="Yes")*OR(H9:H12="N/A")*AND(H9:H12&gt;0),"Yes", 1,"")</f>
        <v/>
      </c>
      <c r="I13" s="43" t="str" cm="1">
        <f t="array" ref="I13">_xlfn.IFS(AND(I9:I12="Yes"),"Yes",OR(I9:I12="No")*AND(I9:I12&gt;0),"No",OR(I9:I12="Yes")*OR(I9:I12="N/A")*AND(I9:I12&gt;0),"Yes", 1,"")</f>
        <v/>
      </c>
      <c r="J13" s="43" t="str" cm="1">
        <f t="array" ref="J13">_xlfn.IFS(AND(J9:J12="Yes"),"Yes",OR(J9:J12="No")*AND(J9:J12&gt;0),"No",OR(J9:J12="Yes")*OR(J9:J12="N/A")*AND(J9:J12&gt;0),"Yes", 1,"")</f>
        <v/>
      </c>
      <c r="K13" s="43" t="str" cm="1">
        <f t="array" ref="K13">_xlfn.IFS(AND(K9:K12="Yes"),"Yes",OR(K9:K12="No")*AND(K9:K12&gt;0),"No",OR(K9:K12="Yes")*OR(K9:K12="N/A")*AND(K9:K12&gt;0),"Yes", 1,"")</f>
        <v/>
      </c>
      <c r="L13" s="37" t="str" cm="1">
        <f t="array" ref="L13">_xlfn.IFS(AND(L9:L12="Yes"),"Yes", OR(L9:L12="No")*AND(L9:L12&gt;0),"No",1,"")</f>
        <v>Yes</v>
      </c>
      <c r="M13" s="72" t="s">
        <v>92</v>
      </c>
    </row>
    <row r="14" spans="1:13" s="2" customFormat="1" x14ac:dyDescent="0.45">
      <c r="A14" s="7" t="s">
        <v>48</v>
      </c>
      <c r="B14" s="10"/>
      <c r="C14" s="10"/>
      <c r="D14" s="10"/>
      <c r="E14" s="10"/>
      <c r="F14" s="10"/>
      <c r="G14" s="10"/>
      <c r="H14" s="10"/>
      <c r="I14" s="10"/>
      <c r="J14" s="10"/>
      <c r="K14" s="10"/>
      <c r="L14" s="34"/>
      <c r="M14" s="7"/>
    </row>
    <row r="15" spans="1:13" x14ac:dyDescent="0.45">
      <c r="A15" s="8" t="s">
        <v>49</v>
      </c>
      <c r="B15" s="11"/>
      <c r="C15" s="11"/>
      <c r="D15" s="11"/>
      <c r="E15" s="11"/>
      <c r="F15" s="11"/>
      <c r="G15" s="11"/>
      <c r="H15" s="11"/>
      <c r="I15" s="11"/>
      <c r="J15" s="11"/>
      <c r="K15" s="11"/>
      <c r="L15" s="20" t="s">
        <v>50</v>
      </c>
      <c r="M15" s="8"/>
    </row>
    <row r="16" spans="1:13" x14ac:dyDescent="0.45">
      <c r="A16" s="8" t="s">
        <v>51</v>
      </c>
      <c r="B16" s="11"/>
      <c r="C16" s="11"/>
      <c r="D16" s="11"/>
      <c r="E16" s="11"/>
      <c r="F16" s="11"/>
      <c r="G16" s="11"/>
      <c r="H16" s="11"/>
      <c r="I16" s="11"/>
      <c r="J16" s="11"/>
      <c r="K16" s="11"/>
      <c r="L16" s="20" t="s">
        <v>50</v>
      </c>
      <c r="M16" s="8"/>
    </row>
    <row r="17" spans="1:13" x14ac:dyDescent="0.45">
      <c r="A17" s="8" t="s">
        <v>52</v>
      </c>
      <c r="B17" s="11"/>
      <c r="C17" s="11"/>
      <c r="D17" s="11"/>
      <c r="E17" s="11"/>
      <c r="F17" s="11"/>
      <c r="G17" s="11"/>
      <c r="H17" s="11"/>
      <c r="I17" s="11"/>
      <c r="J17" s="11"/>
      <c r="K17" s="11"/>
      <c r="L17" s="20" t="s">
        <v>50</v>
      </c>
      <c r="M17" s="8"/>
    </row>
    <row r="18" spans="1:13" ht="28.5" x14ac:dyDescent="0.45">
      <c r="A18" s="42" t="s">
        <v>53</v>
      </c>
      <c r="B18" s="43" t="str" cm="1">
        <f t="array" ref="B18">_xlfn.IFS(AND(B15:B17="Pass"),"Pass", OR(B15:B17="Fail")*AND(B15:B17&gt;0),"Fail",OR(B15:B17="Pass")*OR(B15:B17="N/A")*AND(B15:B17&gt;0),"Pass",1,"")</f>
        <v/>
      </c>
      <c r="C18" s="43" t="str" cm="1">
        <f t="array" ref="C18">_xlfn.IFS(AND(C15:C17="Pass"),"Pass", OR(C15:C17="Fail")*AND(C15:C17&gt;0),"Fail",OR(C15:C17="Pass")*OR(C15:C17="N/A")*AND(C15:C17&gt;0),"Pass",1,"")</f>
        <v/>
      </c>
      <c r="D18" s="43" t="str" cm="1">
        <f t="array" ref="D18">_xlfn.IFS(AND(D15:D17="Pass"),"Pass", OR(D15:D17="Fail")*AND(D15:D17&gt;0),"Fail",OR(D15:D17="Pass")*OR(D15:D17="N/A")*AND(D15:D17&gt;0),"Pass",1,"")</f>
        <v/>
      </c>
      <c r="E18" s="43" t="str" cm="1">
        <f t="array" ref="E18">_xlfn.IFS(AND(E15:E17="Pass"),"Pass", OR(E15:E17="Fail")*AND(E15:E17&gt;0),"Fail",OR(E15:E17="Pass")*OR(E15:E17="N/A")*AND(E15:E17&gt;0),"Pass",1,"")</f>
        <v/>
      </c>
      <c r="F18" s="43" t="str" cm="1">
        <f t="array" ref="F18">_xlfn.IFS(AND(F15:F17="Pass"),"Pass", OR(F15:F17="Fail")*AND(F15:F17&gt;0),"Fail",OR(F15:F17="Pass")*OR(F15:F17="N/A")*AND(F15:F17&gt;0),"Pass",1,"")</f>
        <v/>
      </c>
      <c r="G18" s="43" t="str" cm="1">
        <f t="array" ref="G18">_xlfn.IFS(AND(G15:G17="Pass"),"Pass", OR(G15:G17="Fail")*AND(G15:G17&gt;0),"Fail",OR(G15:G17="Pass")*OR(G15:G17="N/A")*AND(G15:G17&gt;0),"Pass",1,"")</f>
        <v/>
      </c>
      <c r="H18" s="43" t="str" cm="1">
        <f t="array" ref="H18">_xlfn.IFS(AND(H15:H17="Pass"),"Pass", OR(H15:H17="Fail")*AND(H15:H17&gt;0),"Fail",OR(H15:H17="Pass")*OR(H15:H17="N/A")*AND(H15:H17&gt;0),"Pass",1,"")</f>
        <v/>
      </c>
      <c r="I18" s="43" t="str" cm="1">
        <f t="array" ref="I18">_xlfn.IFS(AND(I15:I17="Pass"),"Pass", OR(I15:I17="Fail")*AND(I15:I17&gt;0),"Fail",OR(I15:I17="Pass")*OR(I15:I17="N/A")*AND(I15:I17&gt;0),"Pass",1,"")</f>
        <v/>
      </c>
      <c r="J18" s="43" t="str" cm="1">
        <f t="array" ref="J18">_xlfn.IFS(AND(J15:J17="Pass"),"Pass", OR(J15:J17="Fail")*AND(J15:J17&gt;0),"Fail",OR(J15:J17="Pass")*OR(J15:J17="N/A")*AND(J15:J17&gt;0),"Pass",1,"")</f>
        <v/>
      </c>
      <c r="K18" s="43" t="str" cm="1">
        <f t="array" ref="K18">_xlfn.IFS(AND(K15:K17="Pass"),"Pass", OR(K15:K17="Fail")*AND(K15:K17&gt;0),"Fail",OR(K15:K17="Pass")*OR(K15:K17="N/A")*AND(K15:K17&gt;0),"Pass",1,"")</f>
        <v/>
      </c>
      <c r="L18" s="37" t="str" cm="1">
        <f t="array" ref="L18">_xlfn.IFS(AND(L15:L17="Pass"),"Pass", OR(L15:L17="Fail")*AND(L15:L17&gt;0),"Fail",1,"")</f>
        <v>Pass</v>
      </c>
      <c r="M18" s="72" t="s">
        <v>94</v>
      </c>
    </row>
    <row r="19" spans="1:13" s="2" customFormat="1" ht="28.5" x14ac:dyDescent="0.45">
      <c r="A19" s="7" t="s">
        <v>63</v>
      </c>
      <c r="B19" s="10"/>
      <c r="C19" s="10"/>
      <c r="D19" s="10"/>
      <c r="E19" s="10"/>
      <c r="F19" s="10"/>
      <c r="G19" s="10"/>
      <c r="H19" s="10"/>
      <c r="I19" s="10"/>
      <c r="J19" s="10"/>
      <c r="K19" s="10"/>
      <c r="L19" s="34"/>
      <c r="M19" s="22" t="s">
        <v>75</v>
      </c>
    </row>
    <row r="20" spans="1:13" x14ac:dyDescent="0.45">
      <c r="A20" s="8" t="s">
        <v>49</v>
      </c>
      <c r="B20" s="11"/>
      <c r="C20" s="11"/>
      <c r="D20" s="11"/>
      <c r="E20" s="11"/>
      <c r="F20" s="11"/>
      <c r="G20" s="11"/>
      <c r="H20" s="11"/>
      <c r="I20" s="11"/>
      <c r="J20" s="11"/>
      <c r="K20" s="11"/>
      <c r="L20" s="20">
        <v>5</v>
      </c>
      <c r="M20" s="8"/>
    </row>
    <row r="21" spans="1:13" x14ac:dyDescent="0.45">
      <c r="A21" s="8" t="s">
        <v>51</v>
      </c>
      <c r="B21" s="11"/>
      <c r="C21" s="11"/>
      <c r="D21" s="11"/>
      <c r="E21" s="11"/>
      <c r="F21" s="11"/>
      <c r="G21" s="11"/>
      <c r="H21" s="11"/>
      <c r="I21" s="11"/>
      <c r="J21" s="11"/>
      <c r="K21" s="11"/>
      <c r="L21" s="20">
        <v>1</v>
      </c>
      <c r="M21" s="8"/>
    </row>
    <row r="22" spans="1:13" x14ac:dyDescent="0.45">
      <c r="A22" s="8" t="s">
        <v>52</v>
      </c>
      <c r="B22" s="11"/>
      <c r="C22" s="11"/>
      <c r="D22" s="11"/>
      <c r="E22" s="11"/>
      <c r="F22" s="11"/>
      <c r="G22" s="11"/>
      <c r="H22" s="11"/>
      <c r="I22" s="11"/>
      <c r="J22" s="11"/>
      <c r="K22" s="11"/>
      <c r="L22" s="20">
        <v>0</v>
      </c>
      <c r="M22" s="8"/>
    </row>
    <row r="23" spans="1:13" x14ac:dyDescent="0.45">
      <c r="A23" s="8" t="s">
        <v>64</v>
      </c>
      <c r="B23" s="11"/>
      <c r="C23" s="11"/>
      <c r="D23" s="11"/>
      <c r="E23" s="11"/>
      <c r="F23" s="11"/>
      <c r="G23" s="11"/>
      <c r="H23" s="11"/>
      <c r="I23" s="11"/>
      <c r="J23" s="11"/>
      <c r="K23" s="11"/>
      <c r="L23" s="20">
        <v>3</v>
      </c>
      <c r="M23" s="8"/>
    </row>
    <row r="24" spans="1:13" x14ac:dyDescent="0.45">
      <c r="A24" s="8" t="s">
        <v>65</v>
      </c>
      <c r="B24" s="11"/>
      <c r="C24" s="11"/>
      <c r="D24" s="11"/>
      <c r="E24" s="11"/>
      <c r="F24" s="11"/>
      <c r="G24" s="11"/>
      <c r="H24" s="11"/>
      <c r="I24" s="11"/>
      <c r="J24" s="11"/>
      <c r="K24" s="11"/>
      <c r="L24" s="20">
        <v>4</v>
      </c>
      <c r="M24" s="8"/>
    </row>
    <row r="25" spans="1:13" x14ac:dyDescent="0.45">
      <c r="A25" s="8" t="s">
        <v>66</v>
      </c>
      <c r="B25" s="11"/>
      <c r="C25" s="11"/>
      <c r="D25" s="11"/>
      <c r="E25" s="11"/>
      <c r="F25" s="11"/>
      <c r="G25" s="11"/>
      <c r="H25" s="11"/>
      <c r="I25" s="11"/>
      <c r="J25" s="11"/>
      <c r="K25" s="11"/>
      <c r="L25" s="20">
        <v>3</v>
      </c>
      <c r="M25" s="8"/>
    </row>
    <row r="26" spans="1:13" x14ac:dyDescent="0.45">
      <c r="A26" s="8" t="s">
        <v>67</v>
      </c>
      <c r="B26" s="11"/>
      <c r="C26" s="11"/>
      <c r="D26" s="11"/>
      <c r="E26" s="11"/>
      <c r="F26" s="11"/>
      <c r="G26" s="11"/>
      <c r="H26" s="11"/>
      <c r="I26" s="11"/>
      <c r="J26" s="11"/>
      <c r="K26" s="11"/>
      <c r="L26" s="20">
        <v>3</v>
      </c>
      <c r="M26" s="8"/>
    </row>
    <row r="27" spans="1:13" x14ac:dyDescent="0.45">
      <c r="A27" s="8" t="s">
        <v>68</v>
      </c>
      <c r="B27" s="11"/>
      <c r="C27" s="11"/>
      <c r="D27" s="11"/>
      <c r="E27" s="11"/>
      <c r="F27" s="11"/>
      <c r="G27" s="11"/>
      <c r="H27" s="11"/>
      <c r="I27" s="11"/>
      <c r="J27" s="11"/>
      <c r="K27" s="11"/>
      <c r="L27" s="20">
        <v>4</v>
      </c>
      <c r="M27" s="8"/>
    </row>
    <row r="28" spans="1:13" x14ac:dyDescent="0.45">
      <c r="A28" s="8" t="s">
        <v>69</v>
      </c>
      <c r="B28" s="11"/>
      <c r="C28" s="11"/>
      <c r="D28" s="11"/>
      <c r="E28" s="11"/>
      <c r="F28" s="11"/>
      <c r="G28" s="11"/>
      <c r="H28" s="11"/>
      <c r="I28" s="11"/>
      <c r="J28" s="11"/>
      <c r="K28" s="11"/>
      <c r="L28" s="20">
        <v>2</v>
      </c>
      <c r="M28" s="8"/>
    </row>
    <row r="29" spans="1:13" x14ac:dyDescent="0.45">
      <c r="A29" s="8" t="s">
        <v>70</v>
      </c>
      <c r="B29" s="11"/>
      <c r="C29" s="11"/>
      <c r="D29" s="11"/>
      <c r="E29" s="11"/>
      <c r="F29" s="11"/>
      <c r="G29" s="11"/>
      <c r="H29" s="11"/>
      <c r="I29" s="11"/>
      <c r="J29" s="11"/>
      <c r="K29" s="11"/>
      <c r="L29" s="20">
        <v>5</v>
      </c>
      <c r="M29" s="8"/>
    </row>
    <row r="30" spans="1:13" x14ac:dyDescent="0.45">
      <c r="A30" s="42" t="s">
        <v>71</v>
      </c>
      <c r="B30" s="43" t="str">
        <f>IF(SUM(B20:B29)=0,"-",SUM(B20:B29))</f>
        <v>-</v>
      </c>
      <c r="C30" s="43" t="str">
        <f>IF(SUM(C20:C29)=0,"-",SUM(C20:C29))</f>
        <v>-</v>
      </c>
      <c r="D30" s="43" t="str">
        <f>IF(SUM(D20:D29)=0,"-",SUM(D20:D29))</f>
        <v>-</v>
      </c>
      <c r="E30" s="43" t="str">
        <f t="shared" ref="E30:K30" si="0">IF(SUM(E20:E29)=0,"-",SUM(E20:E29))</f>
        <v>-</v>
      </c>
      <c r="F30" s="43" t="str">
        <f>IF(SUM(F20:F29)=0,"-",SUM(F20:F29))</f>
        <v>-</v>
      </c>
      <c r="G30" s="43" t="str">
        <f>IF(SUM(G20:G29)=0,"-",SUM(G20:G29))</f>
        <v>-</v>
      </c>
      <c r="H30" s="43" t="str">
        <f t="shared" si="0"/>
        <v>-</v>
      </c>
      <c r="I30" s="43" t="str">
        <f t="shared" si="0"/>
        <v>-</v>
      </c>
      <c r="J30" s="43" t="str">
        <f t="shared" si="0"/>
        <v>-</v>
      </c>
      <c r="K30" s="43" t="str">
        <f t="shared" si="0"/>
        <v>-</v>
      </c>
      <c r="L30" s="37">
        <f t="shared" ref="L30" si="1">IF(SUM(L20:L21)=0,"-",SUM(L20:L29))</f>
        <v>30</v>
      </c>
      <c r="M30" s="8"/>
    </row>
    <row r="31" spans="1:13" s="2" customFormat="1" x14ac:dyDescent="0.45">
      <c r="A31" s="7" t="s">
        <v>54</v>
      </c>
      <c r="B31" s="10"/>
      <c r="C31" s="10"/>
      <c r="D31" s="10"/>
      <c r="E31" s="51"/>
      <c r="F31" s="51"/>
      <c r="G31" s="51"/>
      <c r="H31" s="51"/>
      <c r="I31" s="51"/>
      <c r="J31" s="51"/>
      <c r="K31" s="51"/>
      <c r="L31" s="40"/>
      <c r="M31" s="7"/>
    </row>
    <row r="32" spans="1:13" x14ac:dyDescent="0.45">
      <c r="A32" s="8" t="s">
        <v>55</v>
      </c>
      <c r="B32" s="9"/>
      <c r="C32" s="9"/>
      <c r="D32" s="9"/>
      <c r="E32" s="49"/>
      <c r="F32" s="49"/>
      <c r="G32" s="49"/>
      <c r="H32" s="49"/>
      <c r="I32" s="49"/>
      <c r="J32" s="49"/>
      <c r="K32" s="49"/>
      <c r="L32" s="19">
        <v>8000</v>
      </c>
      <c r="M32" s="8" t="s">
        <v>56</v>
      </c>
    </row>
    <row r="33" spans="1:13" x14ac:dyDescent="0.45">
      <c r="A33" s="8" t="s">
        <v>57</v>
      </c>
      <c r="B33" s="9"/>
      <c r="C33" s="9"/>
      <c r="D33" s="9"/>
      <c r="E33" s="49"/>
      <c r="F33" s="49"/>
      <c r="G33" s="49"/>
      <c r="H33" s="49"/>
      <c r="I33" s="49"/>
      <c r="J33" s="49"/>
      <c r="K33" s="49"/>
      <c r="L33" s="19">
        <v>750</v>
      </c>
      <c r="M33" s="8"/>
    </row>
    <row r="34" spans="1:13" x14ac:dyDescent="0.45">
      <c r="A34" s="42" t="s">
        <v>58</v>
      </c>
      <c r="B34" s="44" t="str">
        <f>IF(SUM(B32:B33)=0,"-",SUM(B32:B33))</f>
        <v>-</v>
      </c>
      <c r="C34" s="44" t="str">
        <f t="shared" ref="C34" si="2">IF(SUM(C32:C33)=0,"-",SUM(C32:C33))</f>
        <v>-</v>
      </c>
      <c r="D34" s="44" t="str">
        <f>IF(SUM(D32:D33)=0,"-",SUM(D32:D33))</f>
        <v>-</v>
      </c>
      <c r="E34" s="44" t="str">
        <f t="shared" ref="E34:K34" si="3">IF(SUM(E32:E33)=0,"-",SUM(E32:E33))</f>
        <v>-</v>
      </c>
      <c r="F34" s="44" t="str">
        <f t="shared" si="3"/>
        <v>-</v>
      </c>
      <c r="G34" s="44" t="str">
        <f>IF(SUM(G32:G33)=0,"-",SUM(G32:G33))</f>
        <v>-</v>
      </c>
      <c r="H34" s="44" t="str">
        <f t="shared" si="3"/>
        <v>-</v>
      </c>
      <c r="I34" s="44" t="str">
        <f t="shared" si="3"/>
        <v>-</v>
      </c>
      <c r="J34" s="44" t="str">
        <f t="shared" si="3"/>
        <v>-</v>
      </c>
      <c r="K34" s="44" t="str">
        <f t="shared" si="3"/>
        <v>-</v>
      </c>
      <c r="L34" s="36">
        <f>IF(SUM(L32:L33)=0,"-",SUM(L32:L33))</f>
        <v>8750</v>
      </c>
      <c r="M34" s="8"/>
    </row>
    <row r="35" spans="1:13" x14ac:dyDescent="0.45">
      <c r="A35" s="7" t="s">
        <v>72</v>
      </c>
      <c r="B35" s="43" t="str">
        <f t="shared" ref="B35:L35" si="4">IFERROR(B30/B34,"-")</f>
        <v>-</v>
      </c>
      <c r="C35" s="43" t="str">
        <f t="shared" si="4"/>
        <v>-</v>
      </c>
      <c r="D35" s="43" t="str">
        <f t="shared" si="4"/>
        <v>-</v>
      </c>
      <c r="E35" s="43" t="str">
        <f t="shared" si="4"/>
        <v>-</v>
      </c>
      <c r="F35" s="43" t="str">
        <f t="shared" si="4"/>
        <v>-</v>
      </c>
      <c r="G35" s="43" t="str">
        <f t="shared" si="4"/>
        <v>-</v>
      </c>
      <c r="H35" s="43" t="str">
        <f t="shared" si="4"/>
        <v>-</v>
      </c>
      <c r="I35" s="43" t="str">
        <f t="shared" si="4"/>
        <v>-</v>
      </c>
      <c r="J35" s="43" t="str">
        <f t="shared" si="4"/>
        <v>-</v>
      </c>
      <c r="K35" s="43" t="str">
        <f t="shared" si="4"/>
        <v>-</v>
      </c>
      <c r="L35" s="33">
        <f t="shared" si="4"/>
        <v>3.4285714285714284E-3</v>
      </c>
      <c r="M35" s="21"/>
    </row>
    <row r="36" spans="1:13" s="2" customFormat="1" x14ac:dyDescent="0.45">
      <c r="A36" s="7" t="s">
        <v>61</v>
      </c>
      <c r="B36" s="45" t="str">
        <f t="shared" ref="B36:K36" si="5">IFERROR(IF(OR(B13="No",B13="",B18="",B18="Fail"),"-",COUNTIFS($B13:$K13,B$13,$B18:$K18,B$18,$B35:$K35,"&gt;"&amp;B$35)+1),"-")</f>
        <v>-</v>
      </c>
      <c r="C36" s="45" t="str">
        <f t="shared" si="5"/>
        <v>-</v>
      </c>
      <c r="D36" s="45" t="str">
        <f t="shared" si="5"/>
        <v>-</v>
      </c>
      <c r="E36" s="45" t="str">
        <f t="shared" si="5"/>
        <v>-</v>
      </c>
      <c r="F36" s="45" t="str">
        <f t="shared" si="5"/>
        <v>-</v>
      </c>
      <c r="G36" s="45" t="str">
        <f t="shared" si="5"/>
        <v>-</v>
      </c>
      <c r="H36" s="45" t="str">
        <f t="shared" si="5"/>
        <v>-</v>
      </c>
      <c r="I36" s="45" t="str">
        <f t="shared" si="5"/>
        <v>-</v>
      </c>
      <c r="J36" s="45" t="str">
        <f t="shared" si="5"/>
        <v>-</v>
      </c>
      <c r="K36" s="45" t="str">
        <f t="shared" si="5"/>
        <v>-</v>
      </c>
      <c r="L36" s="37">
        <f>IFERROR(IF(OR(L13="No",L13="",L18="",L18="Fail"),"-",COUNTIFS($L13,L$13,$L18,L$18,$L35,"&gt;"&amp;L$35)+1),"-")</f>
        <v>1</v>
      </c>
      <c r="M36" s="21"/>
    </row>
    <row r="37" spans="1:13" s="2" customFormat="1" ht="114" x14ac:dyDescent="0.45">
      <c r="A37" s="53" t="s">
        <v>59</v>
      </c>
      <c r="B37" s="41"/>
      <c r="C37" s="41"/>
      <c r="D37" s="41"/>
      <c r="E37" s="50"/>
      <c r="F37" s="50"/>
      <c r="G37" s="50"/>
      <c r="H37" s="50"/>
      <c r="I37" s="50"/>
      <c r="J37" s="50"/>
      <c r="K37" s="50"/>
      <c r="L37" s="36" t="s">
        <v>60</v>
      </c>
      <c r="M37" s="28" t="s">
        <v>85</v>
      </c>
    </row>
    <row r="38" spans="1:13" ht="28.5" x14ac:dyDescent="0.45">
      <c r="A38" s="54" t="s">
        <v>87</v>
      </c>
      <c r="B38" s="55"/>
      <c r="C38" s="55"/>
      <c r="D38" s="55"/>
      <c r="E38" s="55"/>
      <c r="F38" s="55"/>
      <c r="G38" s="55"/>
      <c r="H38" s="55"/>
      <c r="I38" s="55"/>
      <c r="J38" s="55"/>
      <c r="K38" s="55"/>
      <c r="L38" s="37"/>
      <c r="M38" s="8" t="s">
        <v>83</v>
      </c>
    </row>
  </sheetData>
  <mergeCells count="3">
    <mergeCell ref="B3:F3"/>
    <mergeCell ref="B4:F4"/>
    <mergeCell ref="B5:F5"/>
  </mergeCells>
  <phoneticPr fontId="3" type="noConversion"/>
  <dataValidations count="7">
    <dataValidation type="list" allowBlank="1" showInputMessage="1" showErrorMessage="1" sqref="L37" xr:uid="{AF146546-3F0B-4537-8AD8-1FA78C2BD464}">
      <formula1>"Low,Medium,High"</formula1>
    </dataValidation>
    <dataValidation type="list" allowBlank="1" showInputMessage="1" showErrorMessage="1" sqref="B37:K37" xr:uid="{A8B752D9-C570-4682-A8E0-13CB39BFF456}">
      <formula1>"Low,Medium,High,Extreme"</formula1>
    </dataValidation>
    <dataValidation type="list" allowBlank="1" showInputMessage="1" showErrorMessage="1" sqref="B20:L29" xr:uid="{95F24F53-FD8E-424B-8381-F7F9AF800382}">
      <formula1>"0,1,2,3,4,5"</formula1>
    </dataValidation>
    <dataValidation type="list" allowBlank="1" showInputMessage="1" showErrorMessage="1" sqref="L15:L17" xr:uid="{35031C45-8A0A-4DB7-ADD9-74B415F802A6}">
      <formula1>"Pass, Fail"</formula1>
    </dataValidation>
    <dataValidation type="list" allowBlank="1" showInputMessage="1" showErrorMessage="1" sqref="L9:L12" xr:uid="{5F8D664E-6E90-4F3A-B40C-32D4BE288D73}">
      <formula1>"Yes, No"</formula1>
    </dataValidation>
    <dataValidation type="list" allowBlank="1" showInputMessage="1" showErrorMessage="1" sqref="B9:K12" xr:uid="{0E46F215-2A72-4A84-B086-7EDDE7A44CBA}">
      <formula1>"Yes, No,N/A"</formula1>
    </dataValidation>
    <dataValidation type="list" allowBlank="1" showInputMessage="1" showErrorMessage="1" sqref="B15:K17" xr:uid="{F86BE569-D8D5-4F0A-881F-2BF7A700AA2E}">
      <formula1>"Pass, Fail,N/A"</formula1>
    </dataValidation>
  </dataValidations>
  <pageMargins left="0.7" right="0.7" top="0.75" bottom="0.75" header="0.3" footer="0.3"/>
  <headerFooter>
    <oddFooter>&amp;L_x000D_&amp;1#&amp;"Calibri"&amp;11&amp;K000000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3A7-6570-42FE-B182-389E9E5F1A3F}">
  <sheetPr>
    <pageSetUpPr autoPageBreaks="0"/>
  </sheetPr>
  <dimension ref="A1:Z38"/>
  <sheetViews>
    <sheetView showGridLines="0" topLeftCell="B5" zoomScale="61" zoomScaleNormal="61" workbookViewId="0">
      <selection activeCell="T53" sqref="T53"/>
    </sheetView>
  </sheetViews>
  <sheetFormatPr defaultColWidth="9" defaultRowHeight="14.25" x14ac:dyDescent="0.45"/>
  <cols>
    <col min="1" max="1" width="47.3984375" style="4" customWidth="1"/>
    <col min="2" max="2" width="19.1328125" style="4" customWidth="1"/>
    <col min="3" max="3" width="11.73046875" style="1" customWidth="1"/>
    <col min="4" max="4" width="13.59765625" style="1" customWidth="1"/>
    <col min="5" max="5" width="11.265625" style="1" customWidth="1"/>
    <col min="6" max="6" width="13.59765625" style="1" customWidth="1"/>
    <col min="7" max="7" width="11.265625" style="1" customWidth="1"/>
    <col min="8" max="8" width="13.59765625" style="1" customWidth="1"/>
    <col min="9" max="9" width="11.265625" style="1" customWidth="1"/>
    <col min="10" max="10" width="13.59765625" style="1" customWidth="1"/>
    <col min="11" max="11" width="11.265625" style="1" customWidth="1"/>
    <col min="12" max="12" width="13.59765625" style="1" customWidth="1"/>
    <col min="13" max="13" width="11.265625" style="1" customWidth="1"/>
    <col min="14" max="14" width="13.59765625" style="1" customWidth="1"/>
    <col min="15" max="15" width="11.265625" style="1" customWidth="1"/>
    <col min="16" max="16" width="13.59765625" style="1" customWidth="1"/>
    <col min="17" max="17" width="11.265625" style="1" customWidth="1"/>
    <col min="18" max="18" width="13.59765625" style="1" customWidth="1"/>
    <col min="19" max="19" width="11.265625" style="1" customWidth="1"/>
    <col min="20" max="20" width="13.59765625" style="1" customWidth="1"/>
    <col min="21" max="21" width="11.1328125" style="1" customWidth="1"/>
    <col min="22" max="22" width="13.59765625" style="1" customWidth="1"/>
    <col min="23" max="23" width="19.3984375" style="4" customWidth="1"/>
    <col min="24" max="24" width="9.1328125" style="4" customWidth="1"/>
    <col min="25" max="25" width="11.73046875" style="4" customWidth="1"/>
    <col min="26" max="26" width="89.73046875" style="4" customWidth="1"/>
    <col min="27" max="16384" width="9" style="4"/>
  </cols>
  <sheetData>
    <row r="1" spans="1:26" ht="18" x14ac:dyDescent="0.45">
      <c r="A1" s="128" t="s">
        <v>76</v>
      </c>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6" s="6" customFormat="1" ht="18" x14ac:dyDescent="0.45">
      <c r="A2" s="18"/>
      <c r="B2" s="18"/>
      <c r="C2" s="18"/>
      <c r="D2" s="18"/>
      <c r="E2" s="18"/>
      <c r="F2" s="18"/>
      <c r="G2" s="18"/>
      <c r="H2" s="18"/>
      <c r="I2" s="18"/>
      <c r="J2" s="18"/>
      <c r="K2" s="18"/>
      <c r="L2" s="18"/>
      <c r="M2" s="18"/>
      <c r="N2" s="18"/>
      <c r="O2" s="18"/>
      <c r="P2" s="18"/>
      <c r="Q2" s="18"/>
      <c r="R2" s="18"/>
      <c r="S2" s="18"/>
      <c r="T2" s="18"/>
      <c r="U2" s="18"/>
    </row>
    <row r="3" spans="1:26" s="15" customFormat="1" ht="15.75" x14ac:dyDescent="0.45">
      <c r="A3" s="17" t="s">
        <v>25</v>
      </c>
      <c r="B3" s="80"/>
      <c r="C3" s="80"/>
      <c r="D3" s="80"/>
      <c r="E3" s="80"/>
      <c r="F3" s="81"/>
      <c r="G3" s="52"/>
      <c r="H3" s="52"/>
      <c r="I3" s="52"/>
      <c r="J3" s="52"/>
      <c r="K3" s="52"/>
      <c r="L3" s="52"/>
      <c r="M3" s="52"/>
      <c r="N3" s="52"/>
      <c r="O3" s="52"/>
      <c r="P3" s="52"/>
      <c r="Q3" s="52"/>
      <c r="R3" s="52"/>
      <c r="S3" s="52"/>
      <c r="T3" s="52"/>
      <c r="U3" s="16"/>
    </row>
    <row r="4" spans="1:26" s="15" customFormat="1" ht="15.75" x14ac:dyDescent="0.45">
      <c r="A4" s="17" t="s">
        <v>26</v>
      </c>
      <c r="B4" s="80"/>
      <c r="C4" s="80"/>
      <c r="D4" s="80"/>
      <c r="E4" s="80"/>
      <c r="F4" s="81"/>
      <c r="G4" s="52"/>
      <c r="H4" s="52"/>
      <c r="I4" s="52"/>
      <c r="J4" s="52"/>
      <c r="K4" s="52"/>
      <c r="L4" s="52"/>
      <c r="M4" s="52"/>
      <c r="N4" s="52"/>
      <c r="O4" s="52"/>
      <c r="P4" s="52"/>
      <c r="Q4" s="52"/>
      <c r="R4" s="52"/>
      <c r="S4" s="52"/>
      <c r="T4" s="52"/>
      <c r="U4" s="16"/>
    </row>
    <row r="5" spans="1:26" s="15" customFormat="1" ht="15.75" x14ac:dyDescent="0.45">
      <c r="A5" s="17" t="s">
        <v>27</v>
      </c>
      <c r="B5" s="80"/>
      <c r="C5" s="80"/>
      <c r="D5" s="80"/>
      <c r="E5" s="80"/>
      <c r="F5" s="81"/>
      <c r="G5" s="52"/>
      <c r="H5" s="52"/>
      <c r="I5" s="52"/>
      <c r="J5" s="52"/>
      <c r="K5" s="52"/>
      <c r="L5" s="52"/>
      <c r="M5" s="52"/>
      <c r="N5" s="52"/>
      <c r="O5" s="52"/>
      <c r="P5" s="52"/>
      <c r="Q5" s="52"/>
      <c r="R5" s="52"/>
      <c r="S5" s="52"/>
      <c r="T5" s="52"/>
      <c r="U5" s="16"/>
    </row>
    <row r="6" spans="1:26" ht="18" x14ac:dyDescent="0.45">
      <c r="A6" s="3"/>
      <c r="B6" s="1"/>
      <c r="E6" s="4"/>
      <c r="F6" s="4"/>
      <c r="G6" s="4"/>
      <c r="H6" s="4"/>
      <c r="I6" s="4"/>
      <c r="J6" s="4"/>
      <c r="K6" s="4"/>
      <c r="L6" s="4"/>
      <c r="M6" s="4"/>
      <c r="N6" s="4"/>
      <c r="O6" s="4"/>
      <c r="P6" s="4"/>
      <c r="Q6" s="4"/>
      <c r="R6" s="4"/>
      <c r="S6" s="4"/>
      <c r="T6" s="4"/>
      <c r="U6" s="4"/>
      <c r="V6" s="4"/>
    </row>
    <row r="7" spans="1:26" ht="18" x14ac:dyDescent="0.45">
      <c r="A7" s="3"/>
      <c r="C7" s="98" t="s">
        <v>28</v>
      </c>
      <c r="D7" s="99"/>
      <c r="E7" s="98" t="s">
        <v>29</v>
      </c>
      <c r="F7" s="99"/>
      <c r="G7" s="98" t="s">
        <v>30</v>
      </c>
      <c r="H7" s="99"/>
      <c r="I7" s="98" t="s">
        <v>31</v>
      </c>
      <c r="J7" s="99"/>
      <c r="K7" s="98" t="s">
        <v>32</v>
      </c>
      <c r="L7" s="99"/>
      <c r="M7" s="98" t="s">
        <v>33</v>
      </c>
      <c r="N7" s="99"/>
      <c r="O7" s="98" t="s">
        <v>34</v>
      </c>
      <c r="P7" s="99"/>
      <c r="Q7" s="98" t="s">
        <v>35</v>
      </c>
      <c r="R7" s="99"/>
      <c r="S7" s="98" t="s">
        <v>36</v>
      </c>
      <c r="T7" s="99"/>
      <c r="U7" s="98" t="s">
        <v>37</v>
      </c>
      <c r="V7" s="111"/>
      <c r="W7" s="112" t="s">
        <v>74</v>
      </c>
      <c r="X7" s="112"/>
      <c r="Y7" s="112"/>
      <c r="Z7" s="32" t="s">
        <v>39</v>
      </c>
    </row>
    <row r="8" spans="1:26" x14ac:dyDescent="0.45">
      <c r="A8" s="7" t="s">
        <v>40</v>
      </c>
      <c r="B8" s="13"/>
      <c r="C8" s="100"/>
      <c r="D8" s="101"/>
      <c r="E8" s="100"/>
      <c r="F8" s="101"/>
      <c r="G8" s="100"/>
      <c r="H8" s="101"/>
      <c r="I8" s="100"/>
      <c r="J8" s="101"/>
      <c r="K8" s="100"/>
      <c r="L8" s="101"/>
      <c r="M8" s="100"/>
      <c r="N8" s="101"/>
      <c r="O8" s="100"/>
      <c r="P8" s="101"/>
      <c r="Q8" s="100"/>
      <c r="R8" s="101"/>
      <c r="S8" s="100"/>
      <c r="T8" s="101"/>
      <c r="U8" s="100"/>
      <c r="V8" s="113"/>
      <c r="W8" s="107"/>
      <c r="X8" s="107"/>
      <c r="Y8" s="107"/>
      <c r="Z8" s="12"/>
    </row>
    <row r="9" spans="1:26" x14ac:dyDescent="0.45">
      <c r="A9" s="8" t="s">
        <v>41</v>
      </c>
      <c r="B9" s="25"/>
      <c r="C9" s="102"/>
      <c r="D9" s="103"/>
      <c r="E9" s="102"/>
      <c r="F9" s="103"/>
      <c r="G9" s="102"/>
      <c r="H9" s="103"/>
      <c r="I9" s="102"/>
      <c r="J9" s="103"/>
      <c r="K9" s="102"/>
      <c r="L9" s="103"/>
      <c r="M9" s="102"/>
      <c r="N9" s="103"/>
      <c r="O9" s="102"/>
      <c r="P9" s="103"/>
      <c r="Q9" s="102"/>
      <c r="R9" s="103"/>
      <c r="S9" s="102"/>
      <c r="T9" s="103"/>
      <c r="U9" s="102"/>
      <c r="V9" s="103"/>
      <c r="W9" s="108" t="s">
        <v>42</v>
      </c>
      <c r="X9" s="109"/>
      <c r="Y9" s="110"/>
      <c r="Z9" s="8"/>
    </row>
    <row r="10" spans="1:26" x14ac:dyDescent="0.45">
      <c r="A10" s="8" t="s">
        <v>43</v>
      </c>
      <c r="B10" s="25"/>
      <c r="C10" s="102"/>
      <c r="D10" s="103"/>
      <c r="E10" s="102"/>
      <c r="F10" s="103"/>
      <c r="G10" s="102"/>
      <c r="H10" s="103"/>
      <c r="I10" s="102"/>
      <c r="J10" s="103"/>
      <c r="K10" s="102"/>
      <c r="L10" s="103"/>
      <c r="M10" s="102"/>
      <c r="N10" s="103"/>
      <c r="O10" s="102"/>
      <c r="P10" s="103"/>
      <c r="Q10" s="102"/>
      <c r="R10" s="103"/>
      <c r="S10" s="102"/>
      <c r="T10" s="103"/>
      <c r="U10" s="102"/>
      <c r="V10" s="103"/>
      <c r="W10" s="108" t="s">
        <v>42</v>
      </c>
      <c r="X10" s="109"/>
      <c r="Y10" s="110"/>
      <c r="Z10" s="8"/>
    </row>
    <row r="11" spans="1:26" x14ac:dyDescent="0.45">
      <c r="A11" s="8" t="s">
        <v>44</v>
      </c>
      <c r="B11" s="25"/>
      <c r="C11" s="102"/>
      <c r="D11" s="103"/>
      <c r="E11" s="102"/>
      <c r="F11" s="103"/>
      <c r="G11" s="102"/>
      <c r="H11" s="103"/>
      <c r="I11" s="102"/>
      <c r="J11" s="103"/>
      <c r="K11" s="102"/>
      <c r="L11" s="103"/>
      <c r="M11" s="102"/>
      <c r="N11" s="103"/>
      <c r="O11" s="102"/>
      <c r="P11" s="103"/>
      <c r="Q11" s="102"/>
      <c r="R11" s="103"/>
      <c r="S11" s="102"/>
      <c r="T11" s="103"/>
      <c r="U11" s="102"/>
      <c r="V11" s="103"/>
      <c r="W11" s="108" t="s">
        <v>42</v>
      </c>
      <c r="X11" s="109"/>
      <c r="Y11" s="110"/>
      <c r="Z11" s="8" t="s">
        <v>45</v>
      </c>
    </row>
    <row r="12" spans="1:26" x14ac:dyDescent="0.45">
      <c r="A12" s="8" t="s">
        <v>46</v>
      </c>
      <c r="B12" s="25"/>
      <c r="C12" s="102"/>
      <c r="D12" s="103"/>
      <c r="E12" s="102"/>
      <c r="F12" s="103"/>
      <c r="G12" s="102"/>
      <c r="H12" s="103"/>
      <c r="I12" s="102"/>
      <c r="J12" s="103"/>
      <c r="K12" s="102"/>
      <c r="L12" s="103"/>
      <c r="M12" s="102"/>
      <c r="N12" s="103"/>
      <c r="O12" s="102"/>
      <c r="P12" s="103"/>
      <c r="Q12" s="102"/>
      <c r="R12" s="103"/>
      <c r="S12" s="102"/>
      <c r="T12" s="103"/>
      <c r="U12" s="102"/>
      <c r="V12" s="103"/>
      <c r="W12" s="108" t="s">
        <v>42</v>
      </c>
      <c r="X12" s="109"/>
      <c r="Y12" s="110"/>
      <c r="Z12" s="8"/>
    </row>
    <row r="13" spans="1:26" ht="28.5" x14ac:dyDescent="0.45">
      <c r="A13" s="42" t="s">
        <v>47</v>
      </c>
      <c r="B13" s="25"/>
      <c r="C13" s="96" t="str" cm="1">
        <f t="array" ref="C13">_xlfn.IFS(AND(C9:C12="Yes"),"Yes",OR(C9:C12="No")*AND(C9:C12&gt;0),"No",OR(C9:C12="Yes")*OR(C9:C12="N/A")*AND(C9:C12&gt;0),"Yes", 1,"")</f>
        <v/>
      </c>
      <c r="D13" s="97"/>
      <c r="E13" s="96" t="str" cm="1">
        <f t="array" ref="E13">_xlfn.IFS(AND(E9:E12="Yes"),"Yes",OR(E9:E12="No")*AND(E9:E12&gt;0),"No",OR(E9:E12="Yes")*OR(E9:E12="N/A")*AND(E9:E12&gt;0),"Yes", 1,"")</f>
        <v/>
      </c>
      <c r="F13" s="97"/>
      <c r="G13" s="96" t="str" cm="1">
        <f t="array" ref="G13">_xlfn.IFS(AND(G9:G12="Yes"),"Yes",OR(G9:G12="No")*AND(G9:G12&gt;0),"No",OR(G9:G12="Yes")*OR(G9:G12="N/A")*AND(G9:G12&gt;0),"Yes", 1,"")</f>
        <v/>
      </c>
      <c r="H13" s="97"/>
      <c r="I13" s="96" t="str" cm="1">
        <f t="array" ref="I13">_xlfn.IFS(AND(I9:I12="Yes"),"Yes",OR(I9:I12="No")*AND(I9:I12&gt;0),"No",OR(I9:I12="Yes")*OR(I9:I12="N/A")*AND(I9:I12&gt;0),"Yes", 1,"")</f>
        <v/>
      </c>
      <c r="J13" s="97"/>
      <c r="K13" s="96" t="str" cm="1">
        <f t="array" ref="K13">_xlfn.IFS(AND(K9:K12="Yes"),"Yes",OR(K9:K12="No")*AND(K9:K12&gt;0),"No",OR(K9:K12="Yes")*OR(K9:K12="N/A")*AND(K9:K12&gt;0),"Yes", 1,"")</f>
        <v/>
      </c>
      <c r="L13" s="97"/>
      <c r="M13" s="96" t="str" cm="1">
        <f t="array" ref="M13">_xlfn.IFS(AND(M9:M12="Yes"),"Yes",OR(M9:M12="No")*AND(M9:M12&gt;0),"No",OR(M9:M12="Yes")*OR(M9:M12="N/A")*AND(M9:M12&gt;0),"Yes", 1,"")</f>
        <v/>
      </c>
      <c r="N13" s="97"/>
      <c r="O13" s="96" t="str" cm="1">
        <f t="array" ref="O13">_xlfn.IFS(AND(O9:O12="Yes"),"Yes",OR(O9:O12="No")*AND(O9:O12&gt;0),"No",OR(O9:O12="Yes")*OR(O9:O12="N/A")*AND(O9:O12&gt;0),"Yes", 1,"")</f>
        <v/>
      </c>
      <c r="P13" s="97"/>
      <c r="Q13" s="96" t="str" cm="1">
        <f t="array" ref="Q13">_xlfn.IFS(AND(Q9:Q12="Yes"),"Yes",OR(Q9:Q12="No")*AND(Q9:Q12&gt;0),"No",OR(Q9:Q12="Yes")*OR(Q9:Q12="N/A")*AND(Q9:Q12&gt;0),"Yes", 1,"")</f>
        <v/>
      </c>
      <c r="R13" s="97"/>
      <c r="S13" s="96" t="str" cm="1">
        <f t="array" ref="S13">_xlfn.IFS(AND(S9:S12="Yes"),"Yes",OR(S9:S12="No")*AND(S9:S12&gt;0),"No",OR(S9:S12="Yes")*OR(S9:S12="N/A")*AND(S9:S12&gt;0),"Yes", 1,"")</f>
        <v/>
      </c>
      <c r="T13" s="97"/>
      <c r="U13" s="96" t="str" cm="1">
        <f t="array" ref="U13">_xlfn.IFS(AND(U9:U12="Yes"),"Yes",OR(U9:U12="No")*AND(U9:U12&gt;0),"No",OR(U9:U12="Yes")*OR(U9:U12="N/A")*AND(U9:U12&gt;0),"Yes", 1,"")</f>
        <v/>
      </c>
      <c r="V13" s="97"/>
      <c r="W13" s="104" t="str" cm="1">
        <f t="array" ref="W13">_xlfn.IFS(AND(W9:W12="Yes"),"Yes", OR(W9:W12="No")*AND(W9:W12&gt;0),"No",1,"")</f>
        <v>Yes</v>
      </c>
      <c r="X13" s="105"/>
      <c r="Y13" s="106"/>
      <c r="Z13" s="72" t="s">
        <v>92</v>
      </c>
    </row>
    <row r="14" spans="1:26" s="2" customFormat="1" x14ac:dyDescent="0.45">
      <c r="A14" s="7" t="s">
        <v>48</v>
      </c>
      <c r="B14" s="13"/>
      <c r="C14" s="100"/>
      <c r="D14" s="101"/>
      <c r="E14" s="100"/>
      <c r="F14" s="101"/>
      <c r="G14" s="100"/>
      <c r="H14" s="101"/>
      <c r="I14" s="100"/>
      <c r="J14" s="101"/>
      <c r="K14" s="100"/>
      <c r="L14" s="101"/>
      <c r="M14" s="100"/>
      <c r="N14" s="101"/>
      <c r="O14" s="100"/>
      <c r="P14" s="101"/>
      <c r="Q14" s="100"/>
      <c r="R14" s="101"/>
      <c r="S14" s="100"/>
      <c r="T14" s="101"/>
      <c r="U14" s="100"/>
      <c r="V14" s="113"/>
      <c r="W14" s="107"/>
      <c r="X14" s="107"/>
      <c r="Y14" s="107"/>
      <c r="Z14" s="12"/>
    </row>
    <row r="15" spans="1:26" x14ac:dyDescent="0.45">
      <c r="A15" s="8" t="s">
        <v>49</v>
      </c>
      <c r="B15" s="25"/>
      <c r="C15" s="102"/>
      <c r="D15" s="103"/>
      <c r="E15" s="102"/>
      <c r="F15" s="103"/>
      <c r="G15" s="102"/>
      <c r="H15" s="103"/>
      <c r="I15" s="102"/>
      <c r="J15" s="103"/>
      <c r="K15" s="102"/>
      <c r="L15" s="103"/>
      <c r="M15" s="102"/>
      <c r="N15" s="103"/>
      <c r="O15" s="102"/>
      <c r="P15" s="103"/>
      <c r="Q15" s="102"/>
      <c r="R15" s="103"/>
      <c r="S15" s="102"/>
      <c r="T15" s="103"/>
      <c r="U15" s="102"/>
      <c r="V15" s="103"/>
      <c r="W15" s="118" t="s">
        <v>50</v>
      </c>
      <c r="X15" s="119"/>
      <c r="Y15" s="120"/>
      <c r="Z15" s="8"/>
    </row>
    <row r="16" spans="1:26" x14ac:dyDescent="0.45">
      <c r="A16" s="8" t="s">
        <v>51</v>
      </c>
      <c r="B16" s="25"/>
      <c r="C16" s="102"/>
      <c r="D16" s="103"/>
      <c r="E16" s="102"/>
      <c r="F16" s="103"/>
      <c r="G16" s="102"/>
      <c r="H16" s="103"/>
      <c r="I16" s="102"/>
      <c r="J16" s="103"/>
      <c r="K16" s="102"/>
      <c r="L16" s="103"/>
      <c r="M16" s="102"/>
      <c r="N16" s="103"/>
      <c r="O16" s="102"/>
      <c r="P16" s="103"/>
      <c r="Q16" s="102"/>
      <c r="R16" s="103"/>
      <c r="S16" s="102"/>
      <c r="T16" s="103"/>
      <c r="U16" s="102"/>
      <c r="V16" s="103"/>
      <c r="W16" s="118" t="s">
        <v>50</v>
      </c>
      <c r="X16" s="119"/>
      <c r="Y16" s="120"/>
      <c r="Z16" s="8"/>
    </row>
    <row r="17" spans="1:26" x14ac:dyDescent="0.45">
      <c r="A17" s="8" t="s">
        <v>52</v>
      </c>
      <c r="B17" s="25"/>
      <c r="C17" s="102"/>
      <c r="D17" s="103"/>
      <c r="E17" s="102"/>
      <c r="F17" s="103"/>
      <c r="G17" s="102"/>
      <c r="H17" s="103"/>
      <c r="I17" s="102"/>
      <c r="J17" s="103"/>
      <c r="K17" s="102"/>
      <c r="L17" s="103"/>
      <c r="M17" s="102"/>
      <c r="N17" s="103"/>
      <c r="O17" s="102"/>
      <c r="P17" s="103"/>
      <c r="Q17" s="102"/>
      <c r="R17" s="103"/>
      <c r="S17" s="102"/>
      <c r="T17" s="103"/>
      <c r="U17" s="102"/>
      <c r="V17" s="103"/>
      <c r="W17" s="118" t="s">
        <v>50</v>
      </c>
      <c r="X17" s="119"/>
      <c r="Y17" s="120"/>
      <c r="Z17" s="8"/>
    </row>
    <row r="18" spans="1:26" ht="28.5" x14ac:dyDescent="0.45">
      <c r="A18" s="42" t="s">
        <v>53</v>
      </c>
      <c r="B18" s="25"/>
      <c r="C18" s="96" t="str" cm="1">
        <f t="array" ref="C18">_xlfn.IFS(AND(C15:C17="Pass"),"Pass", OR(C15:C17="Fail")*AND(C15:C17&gt;0),"Fail",OR(C15:C17="Pass")*OR(C15:C17="N/A")*AND(C15:C17&gt;0),"Pass",1,"")</f>
        <v/>
      </c>
      <c r="D18" s="97"/>
      <c r="E18" s="96" t="str" cm="1">
        <f t="array" ref="E18">_xlfn.IFS(AND(E15:E17="Pass"),"Pass", OR(E15:E17="Fail")*AND(E15:E17&gt;0),"Fail",OR(E15:E17="Pass")*OR(E15:E17="N/A")*AND(E15:E17&gt;0),"Pass",1,"")</f>
        <v/>
      </c>
      <c r="F18" s="97"/>
      <c r="G18" s="96" t="str" cm="1">
        <f t="array" ref="G18">_xlfn.IFS(AND(G15:G17="Pass"),"Pass", OR(G15:G17="Fail")*AND(G15:G17&gt;0),"Fail",OR(G15:G17="Pass")*OR(G15:G17="N/A")*AND(G15:G17&gt;0),"Pass",1,"")</f>
        <v/>
      </c>
      <c r="H18" s="97"/>
      <c r="I18" s="96" t="str" cm="1">
        <f t="array" ref="I18">_xlfn.IFS(AND(I15:I17="Pass"),"Pass", OR(I15:I17="Fail")*AND(I15:I17&gt;0),"Fail",OR(I15:I17="Pass")*OR(I15:I17="N/A")*AND(I15:I17&gt;0),"Pass",1,"")</f>
        <v/>
      </c>
      <c r="J18" s="97"/>
      <c r="K18" s="96" t="str" cm="1">
        <f t="array" ref="K18">_xlfn.IFS(AND(K15:K17="Pass"),"Pass", OR(K15:K17="Fail")*AND(K15:K17&gt;0),"Fail",OR(K15:K17="Pass")*OR(K15:K17="N/A")*AND(K15:K17&gt;0),"Pass",1,"")</f>
        <v/>
      </c>
      <c r="L18" s="97"/>
      <c r="M18" s="96" t="str" cm="1">
        <f t="array" ref="M18">_xlfn.IFS(AND(M15:M17="Pass"),"Pass", OR(M15:M17="Fail")*AND(M15:M17&gt;0),"Fail",OR(M15:M17="Pass")*OR(M15:M17="N/A")*AND(M15:M17&gt;0),"Pass",1,"")</f>
        <v/>
      </c>
      <c r="N18" s="97"/>
      <c r="O18" s="96" t="str" cm="1">
        <f t="array" ref="O18">_xlfn.IFS(AND(O15:O17="Pass"),"Pass", OR(O15:O17="Fail")*AND(O15:O17&gt;0),"Fail",OR(O15:O17="Pass")*OR(O15:O17="N/A")*AND(O15:O17&gt;0),"Pass",1,"")</f>
        <v/>
      </c>
      <c r="P18" s="97"/>
      <c r="Q18" s="96" t="str" cm="1">
        <f t="array" ref="Q18">_xlfn.IFS(AND(Q15:Q17="Pass"),"Pass", OR(Q15:Q17="Fail")*AND(Q15:Q17&gt;0),"Fail",OR(Q15:Q17="Pass")*OR(Q15:Q17="N/A")*AND(Q15:Q17&gt;0),"Pass",1,"")</f>
        <v/>
      </c>
      <c r="R18" s="97"/>
      <c r="S18" s="96" t="str" cm="1">
        <f t="array" ref="S18">_xlfn.IFS(AND(S15:S17="Pass"),"Pass", OR(S15:S17="Fail")*AND(S15:S17&gt;0),"Fail",OR(S15:S17="Pass")*OR(S15:S17="N/A")*AND(S15:S17&gt;0),"Pass",1,"")</f>
        <v/>
      </c>
      <c r="T18" s="97"/>
      <c r="U18" s="96" t="str" cm="1">
        <f t="array" ref="U18">_xlfn.IFS(AND(U15:U17="Pass"),"Pass", OR(U15:U17="Fail")*AND(U15:U17&gt;0),"Fail",OR(U15:U17="Pass")*OR(U15:U17="N/A")*AND(U15:U17&gt;0),"Pass",1,"")</f>
        <v/>
      </c>
      <c r="V18" s="97"/>
      <c r="W18" s="129" t="str" cm="1">
        <f t="array" ref="W18">_xlfn.IFS(AND(W15:W17="Pass"),"Pass", OR(W15:W17="Fail")*AND(W15:W17&gt;0),"Fail",1,"")</f>
        <v>Pass</v>
      </c>
      <c r="X18" s="130"/>
      <c r="Y18" s="131"/>
      <c r="Z18" s="72" t="s">
        <v>94</v>
      </c>
    </row>
    <row r="19" spans="1:26" s="2" customFormat="1" ht="42.75" x14ac:dyDescent="0.45">
      <c r="A19" s="27" t="s">
        <v>63</v>
      </c>
      <c r="B19" s="23" t="s">
        <v>77</v>
      </c>
      <c r="C19" s="23" t="str">
        <f>CONCATENATE(C$7," Score")</f>
        <v>Offer A Score</v>
      </c>
      <c r="D19" s="23" t="str">
        <f>CONCATENATE(C$7," Weighted Score")</f>
        <v>Offer A Weighted Score</v>
      </c>
      <c r="E19" s="23" t="str">
        <f>CONCATENATE(E$7," Score")</f>
        <v>Offer B Score</v>
      </c>
      <c r="F19" s="23" t="str">
        <f>CONCATENATE(E$7," Weighted Score")</f>
        <v>Offer B Weighted Score</v>
      </c>
      <c r="G19" s="23" t="str">
        <f>CONCATENATE(G$7," Score")</f>
        <v>Offer C Score</v>
      </c>
      <c r="H19" s="23" t="str">
        <f>CONCATENATE(G$7," Weighted Score")</f>
        <v>Offer C Weighted Score</v>
      </c>
      <c r="I19" s="23" t="str">
        <f>CONCATENATE(I$7," Score")</f>
        <v>Offer D Score</v>
      </c>
      <c r="J19" s="23" t="str">
        <f>CONCATENATE(I$7," Weighted Score")</f>
        <v>Offer D Weighted Score</v>
      </c>
      <c r="K19" s="23" t="str">
        <f>CONCATENATE(K$7," Score")</f>
        <v>Offer E Score</v>
      </c>
      <c r="L19" s="23" t="str">
        <f>CONCATENATE(K$7," Weighted Score")</f>
        <v>Offer E Weighted Score</v>
      </c>
      <c r="M19" s="23" t="str">
        <f>CONCATENATE(M$7," Score")</f>
        <v>Offer F Score</v>
      </c>
      <c r="N19" s="23" t="str">
        <f>CONCATENATE(M$7," Weighted Score")</f>
        <v>Offer F Weighted Score</v>
      </c>
      <c r="O19" s="23" t="str">
        <f>CONCATENATE(O$7," Score")</f>
        <v>Offer G Score</v>
      </c>
      <c r="P19" s="23" t="str">
        <f>CONCATENATE(O$7," Weighted Score")</f>
        <v>Offer G Weighted Score</v>
      </c>
      <c r="Q19" s="23" t="str">
        <f>CONCATENATE(Q$7," Score")</f>
        <v>Offer H Score</v>
      </c>
      <c r="R19" s="23" t="str">
        <f>CONCATENATE(Q$7," Weighted Score")</f>
        <v>Offer H Weighted Score</v>
      </c>
      <c r="S19" s="23" t="str">
        <f>CONCATENATE(S$7," Score")</f>
        <v>Offer I Score</v>
      </c>
      <c r="T19" s="23" t="str">
        <f>CONCATENATE(S$7," Weighted Score")</f>
        <v>Offer I Weighted Score</v>
      </c>
      <c r="U19" s="23" t="str">
        <f>CONCATENATE(U$7," Score")</f>
        <v>Offer J Score</v>
      </c>
      <c r="V19" s="23" t="str">
        <f>CONCATENATE(U$7," Weighted Score")</f>
        <v>Offer J Weighted Score</v>
      </c>
      <c r="W19" s="23" t="s">
        <v>77</v>
      </c>
      <c r="X19" s="23" t="s">
        <v>78</v>
      </c>
      <c r="Y19" s="23" t="s">
        <v>79</v>
      </c>
      <c r="Z19" s="22" t="s">
        <v>80</v>
      </c>
    </row>
    <row r="20" spans="1:26" x14ac:dyDescent="0.45">
      <c r="A20" s="8" t="s">
        <v>49</v>
      </c>
      <c r="B20" s="11"/>
      <c r="C20" s="11"/>
      <c r="D20" s="46" t="str">
        <f t="shared" ref="D20:D29" si="0">IF($B20="","-",IFERROR($B20/SUM($B$20:$B$29)*(C20*100/5),"-"))</f>
        <v>-</v>
      </c>
      <c r="E20" s="11"/>
      <c r="F20" s="46" t="str">
        <f t="shared" ref="F20:F29" si="1">IF($B20="","-",IFERROR($B20/SUM($B$20:$B$29)*(E20*100/5),"-"))</f>
        <v>-</v>
      </c>
      <c r="G20" s="11"/>
      <c r="H20" s="46" t="str">
        <f t="shared" ref="H20:H29" si="2">IF($B20="","-",IFERROR($B20/SUM($B$20:$B$29)*(G20*100/5),"-"))</f>
        <v>-</v>
      </c>
      <c r="I20" s="11"/>
      <c r="J20" s="46" t="str">
        <f t="shared" ref="J20:J29" si="3">IF($B20="","-",IFERROR($B20/SUM($B$20:$B$29)*(I20*100/5),"-"))</f>
        <v>-</v>
      </c>
      <c r="K20" s="11"/>
      <c r="L20" s="46" t="str">
        <f t="shared" ref="L20:L29" si="4">IF($B20="","-",IFERROR($B20/SUM($B$20:$B$29)*(K20*100/5),"-"))</f>
        <v>-</v>
      </c>
      <c r="M20" s="11"/>
      <c r="N20" s="46" t="str">
        <f t="shared" ref="N20:N29" si="5">IF($B20="","-",IFERROR($B20/SUM($B$20:$B$29)*(M20*100/5),"-"))</f>
        <v>-</v>
      </c>
      <c r="O20" s="11"/>
      <c r="P20" s="46" t="str">
        <f t="shared" ref="P20:P29" si="6">IF($B20="","-",IFERROR($B20/SUM($B$20:$B$29)*(O20*100/5),"-"))</f>
        <v>-</v>
      </c>
      <c r="Q20" s="11"/>
      <c r="R20" s="46" t="str">
        <f t="shared" ref="R20:R29" si="7">IF($B20="","-",IFERROR($B20/SUM($B$20:$B$29)*(Q20*100/5),"-"))</f>
        <v>-</v>
      </c>
      <c r="S20" s="11"/>
      <c r="T20" s="46" t="str">
        <f t="shared" ref="T20:T29" si="8">IF($B20="","-",IFERROR($B20/SUM($B$20:$B$29)*(S20*100/5),"-"))</f>
        <v>-</v>
      </c>
      <c r="U20" s="11"/>
      <c r="V20" s="47"/>
      <c r="W20" s="30">
        <v>80</v>
      </c>
      <c r="X20" s="30">
        <v>5</v>
      </c>
      <c r="Y20" s="30">
        <f>IF($W20="","-",IFERROR($W20/SUM($W$20:$W$29)*(X20*100/5),"-"))</f>
        <v>80</v>
      </c>
      <c r="Z20" s="8"/>
    </row>
    <row r="21" spans="1:26" x14ac:dyDescent="0.45">
      <c r="A21" s="8" t="s">
        <v>51</v>
      </c>
      <c r="B21" s="11"/>
      <c r="C21" s="11"/>
      <c r="D21" s="46" t="str">
        <f t="shared" si="0"/>
        <v>-</v>
      </c>
      <c r="E21" s="11"/>
      <c r="F21" s="46" t="str">
        <f t="shared" si="1"/>
        <v>-</v>
      </c>
      <c r="G21" s="11"/>
      <c r="H21" s="46" t="str">
        <f t="shared" si="2"/>
        <v>-</v>
      </c>
      <c r="I21" s="11"/>
      <c r="J21" s="46" t="str">
        <f t="shared" si="3"/>
        <v>-</v>
      </c>
      <c r="K21" s="11"/>
      <c r="L21" s="46" t="str">
        <f t="shared" si="4"/>
        <v>-</v>
      </c>
      <c r="M21" s="11"/>
      <c r="N21" s="46" t="str">
        <f t="shared" si="5"/>
        <v>-</v>
      </c>
      <c r="O21" s="11"/>
      <c r="P21" s="46" t="str">
        <f t="shared" si="6"/>
        <v>-</v>
      </c>
      <c r="Q21" s="11"/>
      <c r="R21" s="46" t="str">
        <f t="shared" si="7"/>
        <v>-</v>
      </c>
      <c r="S21" s="11"/>
      <c r="T21" s="46" t="str">
        <f t="shared" si="8"/>
        <v>-</v>
      </c>
      <c r="U21" s="11"/>
      <c r="V21" s="47"/>
      <c r="W21" s="30">
        <v>15</v>
      </c>
      <c r="X21" s="30">
        <v>1</v>
      </c>
      <c r="Y21" s="30">
        <f t="shared" ref="Y21:Y29" si="9">IF($W21="","-",IFERROR($W21/SUM($W$20:$W$29)*(X21*100/5),"-"))</f>
        <v>3</v>
      </c>
      <c r="Z21" s="8"/>
    </row>
    <row r="22" spans="1:26" x14ac:dyDescent="0.45">
      <c r="A22" s="8" t="s">
        <v>52</v>
      </c>
      <c r="B22" s="11"/>
      <c r="C22" s="11"/>
      <c r="D22" s="46" t="str">
        <f t="shared" si="0"/>
        <v>-</v>
      </c>
      <c r="E22" s="11"/>
      <c r="F22" s="46" t="str">
        <f t="shared" si="1"/>
        <v>-</v>
      </c>
      <c r="G22" s="11"/>
      <c r="H22" s="46" t="str">
        <f t="shared" si="2"/>
        <v>-</v>
      </c>
      <c r="I22" s="11"/>
      <c r="J22" s="46" t="str">
        <f t="shared" si="3"/>
        <v>-</v>
      </c>
      <c r="K22" s="11"/>
      <c r="L22" s="46" t="str">
        <f t="shared" si="4"/>
        <v>-</v>
      </c>
      <c r="M22" s="11"/>
      <c r="N22" s="46" t="str">
        <f t="shared" si="5"/>
        <v>-</v>
      </c>
      <c r="O22" s="11"/>
      <c r="P22" s="46" t="str">
        <f t="shared" si="6"/>
        <v>-</v>
      </c>
      <c r="Q22" s="11"/>
      <c r="R22" s="46" t="str">
        <f t="shared" si="7"/>
        <v>-</v>
      </c>
      <c r="S22" s="11"/>
      <c r="T22" s="46" t="str">
        <f t="shared" si="8"/>
        <v>-</v>
      </c>
      <c r="U22" s="11"/>
      <c r="V22" s="47"/>
      <c r="W22" s="30">
        <v>5</v>
      </c>
      <c r="X22" s="30">
        <v>0</v>
      </c>
      <c r="Y22" s="30">
        <f t="shared" si="9"/>
        <v>0</v>
      </c>
      <c r="Z22" s="8"/>
    </row>
    <row r="23" spans="1:26" x14ac:dyDescent="0.45">
      <c r="A23" s="8" t="s">
        <v>64</v>
      </c>
      <c r="B23" s="11"/>
      <c r="C23" s="11"/>
      <c r="D23" s="46" t="str">
        <f t="shared" si="0"/>
        <v>-</v>
      </c>
      <c r="E23" s="11"/>
      <c r="F23" s="46" t="str">
        <f t="shared" si="1"/>
        <v>-</v>
      </c>
      <c r="G23" s="11"/>
      <c r="H23" s="46" t="str">
        <f t="shared" si="2"/>
        <v>-</v>
      </c>
      <c r="I23" s="11"/>
      <c r="J23" s="46" t="str">
        <f t="shared" si="3"/>
        <v>-</v>
      </c>
      <c r="K23" s="11"/>
      <c r="L23" s="46" t="str">
        <f t="shared" si="4"/>
        <v>-</v>
      </c>
      <c r="M23" s="11"/>
      <c r="N23" s="46" t="str">
        <f t="shared" si="5"/>
        <v>-</v>
      </c>
      <c r="O23" s="11"/>
      <c r="P23" s="46" t="str">
        <f t="shared" si="6"/>
        <v>-</v>
      </c>
      <c r="Q23" s="11"/>
      <c r="R23" s="46" t="str">
        <f t="shared" si="7"/>
        <v>-</v>
      </c>
      <c r="S23" s="11"/>
      <c r="T23" s="46" t="str">
        <f t="shared" si="8"/>
        <v>-</v>
      </c>
      <c r="U23" s="11"/>
      <c r="V23" s="47" t="str">
        <f t="shared" ref="V23:V29" si="10">IF($B23="","-",IFERROR($B23/SUM($B$20:$B$29)*(U23*100/5),"-"))</f>
        <v>-</v>
      </c>
      <c r="W23" s="30"/>
      <c r="X23" s="30"/>
      <c r="Y23" s="30" t="str">
        <f t="shared" si="9"/>
        <v>-</v>
      </c>
      <c r="Z23" s="8"/>
    </row>
    <row r="24" spans="1:26" x14ac:dyDescent="0.45">
      <c r="A24" s="8" t="s">
        <v>65</v>
      </c>
      <c r="B24" s="11"/>
      <c r="C24" s="11"/>
      <c r="D24" s="46" t="str">
        <f t="shared" si="0"/>
        <v>-</v>
      </c>
      <c r="E24" s="11"/>
      <c r="F24" s="46" t="str">
        <f t="shared" si="1"/>
        <v>-</v>
      </c>
      <c r="G24" s="11"/>
      <c r="H24" s="46" t="str">
        <f t="shared" si="2"/>
        <v>-</v>
      </c>
      <c r="I24" s="11"/>
      <c r="J24" s="46" t="str">
        <f t="shared" si="3"/>
        <v>-</v>
      </c>
      <c r="K24" s="11"/>
      <c r="L24" s="46" t="str">
        <f t="shared" si="4"/>
        <v>-</v>
      </c>
      <c r="M24" s="11"/>
      <c r="N24" s="46" t="str">
        <f t="shared" si="5"/>
        <v>-</v>
      </c>
      <c r="O24" s="11"/>
      <c r="P24" s="46" t="str">
        <f t="shared" si="6"/>
        <v>-</v>
      </c>
      <c r="Q24" s="11"/>
      <c r="R24" s="46" t="str">
        <f t="shared" si="7"/>
        <v>-</v>
      </c>
      <c r="S24" s="11"/>
      <c r="T24" s="46" t="str">
        <f t="shared" si="8"/>
        <v>-</v>
      </c>
      <c r="U24" s="11"/>
      <c r="V24" s="47" t="str">
        <f t="shared" si="10"/>
        <v>-</v>
      </c>
      <c r="W24" s="30"/>
      <c r="X24" s="30"/>
      <c r="Y24" s="30" t="str">
        <f t="shared" si="9"/>
        <v>-</v>
      </c>
      <c r="Z24" s="8"/>
    </row>
    <row r="25" spans="1:26" x14ac:dyDescent="0.45">
      <c r="A25" s="8" t="s">
        <v>66</v>
      </c>
      <c r="B25" s="11"/>
      <c r="C25" s="11"/>
      <c r="D25" s="46" t="str">
        <f t="shared" si="0"/>
        <v>-</v>
      </c>
      <c r="E25" s="11"/>
      <c r="F25" s="46" t="str">
        <f t="shared" si="1"/>
        <v>-</v>
      </c>
      <c r="G25" s="11"/>
      <c r="H25" s="46" t="str">
        <f t="shared" si="2"/>
        <v>-</v>
      </c>
      <c r="I25" s="11"/>
      <c r="J25" s="46" t="str">
        <f t="shared" si="3"/>
        <v>-</v>
      </c>
      <c r="K25" s="11"/>
      <c r="L25" s="46" t="str">
        <f t="shared" si="4"/>
        <v>-</v>
      </c>
      <c r="M25" s="11"/>
      <c r="N25" s="46" t="str">
        <f t="shared" si="5"/>
        <v>-</v>
      </c>
      <c r="O25" s="11"/>
      <c r="P25" s="46" t="str">
        <f t="shared" si="6"/>
        <v>-</v>
      </c>
      <c r="Q25" s="11"/>
      <c r="R25" s="46" t="str">
        <f t="shared" si="7"/>
        <v>-</v>
      </c>
      <c r="S25" s="11"/>
      <c r="T25" s="46" t="str">
        <f t="shared" si="8"/>
        <v>-</v>
      </c>
      <c r="U25" s="11"/>
      <c r="V25" s="47" t="str">
        <f t="shared" si="10"/>
        <v>-</v>
      </c>
      <c r="W25" s="30"/>
      <c r="X25" s="30"/>
      <c r="Y25" s="30" t="str">
        <f t="shared" si="9"/>
        <v>-</v>
      </c>
      <c r="Z25" s="8"/>
    </row>
    <row r="26" spans="1:26" x14ac:dyDescent="0.45">
      <c r="A26" s="8" t="s">
        <v>67</v>
      </c>
      <c r="B26" s="11"/>
      <c r="C26" s="11"/>
      <c r="D26" s="46" t="str">
        <f t="shared" si="0"/>
        <v>-</v>
      </c>
      <c r="E26" s="11"/>
      <c r="F26" s="46" t="str">
        <f t="shared" si="1"/>
        <v>-</v>
      </c>
      <c r="G26" s="11"/>
      <c r="H26" s="46" t="str">
        <f t="shared" si="2"/>
        <v>-</v>
      </c>
      <c r="I26" s="11"/>
      <c r="J26" s="46" t="str">
        <f t="shared" si="3"/>
        <v>-</v>
      </c>
      <c r="K26" s="11"/>
      <c r="L26" s="46" t="str">
        <f t="shared" si="4"/>
        <v>-</v>
      </c>
      <c r="M26" s="11"/>
      <c r="N26" s="46" t="str">
        <f t="shared" si="5"/>
        <v>-</v>
      </c>
      <c r="O26" s="11"/>
      <c r="P26" s="46" t="str">
        <f t="shared" si="6"/>
        <v>-</v>
      </c>
      <c r="Q26" s="11"/>
      <c r="R26" s="46" t="str">
        <f t="shared" si="7"/>
        <v>-</v>
      </c>
      <c r="S26" s="11"/>
      <c r="T26" s="46" t="str">
        <f t="shared" si="8"/>
        <v>-</v>
      </c>
      <c r="U26" s="11"/>
      <c r="V26" s="47" t="str">
        <f t="shared" si="10"/>
        <v>-</v>
      </c>
      <c r="W26" s="30"/>
      <c r="X26" s="30"/>
      <c r="Y26" s="30" t="str">
        <f t="shared" si="9"/>
        <v>-</v>
      </c>
      <c r="Z26" s="8"/>
    </row>
    <row r="27" spans="1:26" x14ac:dyDescent="0.45">
      <c r="A27" s="8" t="s">
        <v>68</v>
      </c>
      <c r="B27" s="11"/>
      <c r="C27" s="11"/>
      <c r="D27" s="46" t="str">
        <f t="shared" si="0"/>
        <v>-</v>
      </c>
      <c r="E27" s="11"/>
      <c r="F27" s="46" t="str">
        <f t="shared" si="1"/>
        <v>-</v>
      </c>
      <c r="G27" s="11"/>
      <c r="H27" s="46" t="str">
        <f t="shared" si="2"/>
        <v>-</v>
      </c>
      <c r="I27" s="11"/>
      <c r="J27" s="46" t="str">
        <f t="shared" si="3"/>
        <v>-</v>
      </c>
      <c r="K27" s="11"/>
      <c r="L27" s="46" t="str">
        <f t="shared" si="4"/>
        <v>-</v>
      </c>
      <c r="M27" s="11"/>
      <c r="N27" s="46" t="str">
        <f t="shared" si="5"/>
        <v>-</v>
      </c>
      <c r="O27" s="11"/>
      <c r="P27" s="46" t="str">
        <f t="shared" si="6"/>
        <v>-</v>
      </c>
      <c r="Q27" s="11"/>
      <c r="R27" s="46" t="str">
        <f t="shared" si="7"/>
        <v>-</v>
      </c>
      <c r="S27" s="11"/>
      <c r="T27" s="46" t="str">
        <f t="shared" si="8"/>
        <v>-</v>
      </c>
      <c r="U27" s="11"/>
      <c r="V27" s="47" t="str">
        <f t="shared" si="10"/>
        <v>-</v>
      </c>
      <c r="W27" s="30"/>
      <c r="X27" s="30"/>
      <c r="Y27" s="30" t="str">
        <f t="shared" si="9"/>
        <v>-</v>
      </c>
      <c r="Z27" s="8"/>
    </row>
    <row r="28" spans="1:26" x14ac:dyDescent="0.45">
      <c r="A28" s="8" t="s">
        <v>69</v>
      </c>
      <c r="B28" s="11"/>
      <c r="C28" s="11"/>
      <c r="D28" s="46" t="str">
        <f t="shared" si="0"/>
        <v>-</v>
      </c>
      <c r="E28" s="11"/>
      <c r="F28" s="46" t="str">
        <f t="shared" si="1"/>
        <v>-</v>
      </c>
      <c r="G28" s="11"/>
      <c r="H28" s="46" t="str">
        <f t="shared" si="2"/>
        <v>-</v>
      </c>
      <c r="I28" s="11"/>
      <c r="J28" s="46" t="str">
        <f t="shared" si="3"/>
        <v>-</v>
      </c>
      <c r="K28" s="11"/>
      <c r="L28" s="46" t="str">
        <f t="shared" si="4"/>
        <v>-</v>
      </c>
      <c r="M28" s="11"/>
      <c r="N28" s="46" t="str">
        <f t="shared" si="5"/>
        <v>-</v>
      </c>
      <c r="O28" s="11"/>
      <c r="P28" s="46" t="str">
        <f t="shared" si="6"/>
        <v>-</v>
      </c>
      <c r="Q28" s="11"/>
      <c r="R28" s="46" t="str">
        <f t="shared" si="7"/>
        <v>-</v>
      </c>
      <c r="S28" s="11"/>
      <c r="T28" s="46" t="str">
        <f t="shared" si="8"/>
        <v>-</v>
      </c>
      <c r="U28" s="11"/>
      <c r="V28" s="47" t="str">
        <f t="shared" si="10"/>
        <v>-</v>
      </c>
      <c r="W28" s="30"/>
      <c r="X28" s="30"/>
      <c r="Y28" s="30" t="str">
        <f t="shared" si="9"/>
        <v>-</v>
      </c>
      <c r="Z28" s="8"/>
    </row>
    <row r="29" spans="1:26" x14ac:dyDescent="0.45">
      <c r="A29" s="8" t="s">
        <v>70</v>
      </c>
      <c r="B29" s="11"/>
      <c r="C29" s="11"/>
      <c r="D29" s="46" t="str">
        <f t="shared" si="0"/>
        <v>-</v>
      </c>
      <c r="E29" s="11"/>
      <c r="F29" s="46" t="str">
        <f t="shared" si="1"/>
        <v>-</v>
      </c>
      <c r="G29" s="11"/>
      <c r="H29" s="46" t="str">
        <f t="shared" si="2"/>
        <v>-</v>
      </c>
      <c r="I29" s="11"/>
      <c r="J29" s="46" t="str">
        <f t="shared" si="3"/>
        <v>-</v>
      </c>
      <c r="K29" s="11"/>
      <c r="L29" s="46" t="str">
        <f t="shared" si="4"/>
        <v>-</v>
      </c>
      <c r="M29" s="11"/>
      <c r="N29" s="46" t="str">
        <f t="shared" si="5"/>
        <v>-</v>
      </c>
      <c r="O29" s="11"/>
      <c r="P29" s="46" t="str">
        <f t="shared" si="6"/>
        <v>-</v>
      </c>
      <c r="Q29" s="11"/>
      <c r="R29" s="46" t="str">
        <f t="shared" si="7"/>
        <v>-</v>
      </c>
      <c r="S29" s="11"/>
      <c r="T29" s="46" t="str">
        <f t="shared" si="8"/>
        <v>-</v>
      </c>
      <c r="U29" s="11"/>
      <c r="V29" s="47" t="str">
        <f t="shared" si="10"/>
        <v>-</v>
      </c>
      <c r="W29" s="30"/>
      <c r="X29" s="30"/>
      <c r="Y29" s="30" t="str">
        <f t="shared" si="9"/>
        <v>-</v>
      </c>
      <c r="Z29" s="8"/>
    </row>
    <row r="30" spans="1:26" x14ac:dyDescent="0.45">
      <c r="A30" s="42" t="s">
        <v>81</v>
      </c>
      <c r="B30" s="43" t="str">
        <f>IF(SUM(B20:B29)=100,"100","not 100")</f>
        <v>not 100</v>
      </c>
      <c r="C30" s="25"/>
      <c r="D30" s="43">
        <f>SUM(D20:D29)</f>
        <v>0</v>
      </c>
      <c r="E30" s="25"/>
      <c r="F30" s="43">
        <f>SUM(F20:F29)</f>
        <v>0</v>
      </c>
      <c r="G30" s="25"/>
      <c r="H30" s="43">
        <f>SUM(H20:H29)</f>
        <v>0</v>
      </c>
      <c r="I30" s="25"/>
      <c r="J30" s="43">
        <f>SUM(J20:J29)</f>
        <v>0</v>
      </c>
      <c r="K30" s="25"/>
      <c r="L30" s="43">
        <f>SUM(L20:L29)</f>
        <v>0</v>
      </c>
      <c r="M30" s="25"/>
      <c r="N30" s="43">
        <f>SUM(N20:N29)</f>
        <v>0</v>
      </c>
      <c r="O30" s="25"/>
      <c r="P30" s="43">
        <f>SUM(P20:P29)</f>
        <v>0</v>
      </c>
      <c r="Q30" s="25"/>
      <c r="R30" s="43">
        <f>SUM(R20:R29)</f>
        <v>0</v>
      </c>
      <c r="S30" s="25"/>
      <c r="T30" s="43">
        <f>SUM(T20:T29)</f>
        <v>0</v>
      </c>
      <c r="U30" s="25"/>
      <c r="V30" s="48">
        <f>SUM(V20:V29)</f>
        <v>0</v>
      </c>
      <c r="W30" s="33" t="str">
        <f>IF(SUM(W20:W29)=100,"100","not 100")</f>
        <v>100</v>
      </c>
      <c r="X30" s="25"/>
      <c r="Y30" s="33">
        <f>SUM(Y20:Y29)</f>
        <v>83</v>
      </c>
      <c r="Z30" s="8"/>
    </row>
    <row r="31" spans="1:26" s="2" customFormat="1" x14ac:dyDescent="0.45">
      <c r="A31" s="7" t="s">
        <v>54</v>
      </c>
      <c r="B31" s="13"/>
      <c r="C31" s="100"/>
      <c r="D31" s="101"/>
      <c r="E31" s="100"/>
      <c r="F31" s="101"/>
      <c r="G31" s="100"/>
      <c r="H31" s="101"/>
      <c r="I31" s="100"/>
      <c r="J31" s="101"/>
      <c r="K31" s="100"/>
      <c r="L31" s="101"/>
      <c r="M31" s="100"/>
      <c r="N31" s="101"/>
      <c r="O31" s="100"/>
      <c r="P31" s="101"/>
      <c r="Q31" s="100"/>
      <c r="R31" s="101"/>
      <c r="S31" s="100"/>
      <c r="T31" s="101"/>
      <c r="U31" s="100"/>
      <c r="V31" s="113"/>
      <c r="W31" s="107"/>
      <c r="X31" s="107"/>
      <c r="Y31" s="107"/>
      <c r="Z31" s="24"/>
    </row>
    <row r="32" spans="1:26" x14ac:dyDescent="0.45">
      <c r="A32" s="8" t="s">
        <v>55</v>
      </c>
      <c r="B32" s="25"/>
      <c r="C32" s="92"/>
      <c r="D32" s="93"/>
      <c r="E32" s="92"/>
      <c r="F32" s="93"/>
      <c r="G32" s="92"/>
      <c r="H32" s="93"/>
      <c r="I32" s="92"/>
      <c r="J32" s="93"/>
      <c r="K32" s="92"/>
      <c r="L32" s="93"/>
      <c r="M32" s="92"/>
      <c r="N32" s="93"/>
      <c r="O32" s="92"/>
      <c r="P32" s="93"/>
      <c r="Q32" s="92"/>
      <c r="R32" s="93"/>
      <c r="S32" s="92"/>
      <c r="T32" s="93"/>
      <c r="U32" s="92"/>
      <c r="V32" s="127"/>
      <c r="W32" s="121">
        <v>9300</v>
      </c>
      <c r="X32" s="122"/>
      <c r="Y32" s="123"/>
      <c r="Z32" s="8" t="s">
        <v>56</v>
      </c>
    </row>
    <row r="33" spans="1:26" x14ac:dyDescent="0.45">
      <c r="A33" s="8" t="s">
        <v>57</v>
      </c>
      <c r="B33" s="25"/>
      <c r="C33" s="92"/>
      <c r="D33" s="93"/>
      <c r="E33" s="92"/>
      <c r="F33" s="93"/>
      <c r="G33" s="92"/>
      <c r="H33" s="93"/>
      <c r="I33" s="92"/>
      <c r="J33" s="93"/>
      <c r="K33" s="92"/>
      <c r="L33" s="93"/>
      <c r="M33" s="92"/>
      <c r="N33" s="93"/>
      <c r="O33" s="92"/>
      <c r="P33" s="93"/>
      <c r="Q33" s="92"/>
      <c r="R33" s="93"/>
      <c r="S33" s="92"/>
      <c r="T33" s="93"/>
      <c r="U33" s="92"/>
      <c r="V33" s="127"/>
      <c r="W33" s="121">
        <v>1250</v>
      </c>
      <c r="X33" s="122"/>
      <c r="Y33" s="123"/>
      <c r="Z33" s="8"/>
    </row>
    <row r="34" spans="1:26" x14ac:dyDescent="0.45">
      <c r="A34" s="42" t="s">
        <v>58</v>
      </c>
      <c r="B34" s="25"/>
      <c r="C34" s="94" t="str">
        <f>IF(SUM(C32:C33)=0,"-",SUM(C32:C33))</f>
        <v>-</v>
      </c>
      <c r="D34" s="95"/>
      <c r="E34" s="94" t="str">
        <f>IF(SUM(E32:E33)=0,"-",SUM(E32:E33))</f>
        <v>-</v>
      </c>
      <c r="F34" s="95"/>
      <c r="G34" s="94" t="str">
        <f>IF(SUM(G32:G33)=0,"-",SUM(G32:G33))</f>
        <v>-</v>
      </c>
      <c r="H34" s="95"/>
      <c r="I34" s="94" t="str">
        <f>IF(SUM(I32:I33)=0,"-",SUM(I32:I33))</f>
        <v>-</v>
      </c>
      <c r="J34" s="95"/>
      <c r="K34" s="94" t="str">
        <f>IF(SUM(K32:K33)=0,"-",SUM(K32:K33))</f>
        <v>-</v>
      </c>
      <c r="L34" s="95"/>
      <c r="M34" s="94" t="str">
        <f>IF(SUM(M32:M33)=0,"-",SUM(M32:M33))</f>
        <v>-</v>
      </c>
      <c r="N34" s="95"/>
      <c r="O34" s="94" t="str">
        <f>IF(SUM(O32:O33)=0,"-",SUM(O32:O33))</f>
        <v>-</v>
      </c>
      <c r="P34" s="95"/>
      <c r="Q34" s="94" t="str">
        <f>IF(SUM(Q32:Q33)=0,"-",SUM(Q32:Q33))</f>
        <v>-</v>
      </c>
      <c r="R34" s="95"/>
      <c r="S34" s="94" t="str">
        <f>IF(SUM(S32:S33)=0,"-",SUM(S32:S33))</f>
        <v>-</v>
      </c>
      <c r="T34" s="95"/>
      <c r="U34" s="94" t="str">
        <f>IF(SUM(U32:U33)=0,"-",SUM(U32:U33))</f>
        <v>-</v>
      </c>
      <c r="V34" s="95"/>
      <c r="W34" s="124">
        <f>SUM(W32:W33)</f>
        <v>10550</v>
      </c>
      <c r="X34" s="125"/>
      <c r="Y34" s="126"/>
      <c r="Z34" s="8"/>
    </row>
    <row r="35" spans="1:26" s="2" customFormat="1" x14ac:dyDescent="0.45">
      <c r="A35" s="7" t="s">
        <v>72</v>
      </c>
      <c r="B35" s="26"/>
      <c r="C35" s="96" t="str">
        <f>IFERROR(D30/C34,"-")</f>
        <v>-</v>
      </c>
      <c r="D35" s="97"/>
      <c r="E35" s="96" t="str">
        <f>IFERROR(F30/E34,"-")</f>
        <v>-</v>
      </c>
      <c r="F35" s="97"/>
      <c r="G35" s="96" t="str">
        <f>IFERROR(H30/G34,"-")</f>
        <v>-</v>
      </c>
      <c r="H35" s="97"/>
      <c r="I35" s="96" t="str">
        <f>IFERROR(J30/I34,"-")</f>
        <v>-</v>
      </c>
      <c r="J35" s="97"/>
      <c r="K35" s="96" t="str">
        <f>IFERROR(L30/K34,"-")</f>
        <v>-</v>
      </c>
      <c r="L35" s="97"/>
      <c r="M35" s="96" t="str">
        <f>IFERROR(N30/M34,"-")</f>
        <v>-</v>
      </c>
      <c r="N35" s="97"/>
      <c r="O35" s="96" t="str">
        <f>IFERROR(P30/O34,"-")</f>
        <v>-</v>
      </c>
      <c r="P35" s="97"/>
      <c r="Q35" s="96" t="str">
        <f>IFERROR(R30/Q34,"-")</f>
        <v>-</v>
      </c>
      <c r="R35" s="97"/>
      <c r="S35" s="96" t="str">
        <f>IFERROR(T30/S34,"-")</f>
        <v>-</v>
      </c>
      <c r="T35" s="97"/>
      <c r="U35" s="96" t="str">
        <f>IFERROR(V30/U34,"-")</f>
        <v>-</v>
      </c>
      <c r="V35" s="114"/>
      <c r="W35" s="115">
        <f>IFERROR(Y30/W34,"-")</f>
        <v>7.8672985781990529E-3</v>
      </c>
      <c r="X35" s="116"/>
      <c r="Y35" s="117"/>
      <c r="Z35" s="21"/>
    </row>
    <row r="36" spans="1:26" s="2" customFormat="1" x14ac:dyDescent="0.45">
      <c r="A36" s="7" t="s">
        <v>61</v>
      </c>
      <c r="B36" s="26"/>
      <c r="C36" s="96" t="str">
        <f>IFERROR(IF(OR(C13="No",C13="",C18="Fail",C18=""),"-",COUNTIFS($C13:$V13,C$13,$C18:$V18,C$18,$C35:$V35,"&gt;"&amp;C$35)+1),"-")</f>
        <v>-</v>
      </c>
      <c r="D36" s="97"/>
      <c r="E36" s="96" t="str">
        <f>IFERROR(IF(OR(E13="No",E13="",E18="Fail",E18=""),"-",COUNTIFS($C13:$V13,E$13,$C18:$V18,E$18,$C35:$V35,"&gt;"&amp;E$35)+1),"-")</f>
        <v>-</v>
      </c>
      <c r="F36" s="97"/>
      <c r="G36" s="96" t="str">
        <f>IFERROR(IF(OR(G13="No",G13="",G18="Fail",G18=""),"-",COUNTIFS($C13:$V13,G$13,$C18:$V18,G$18,$C35:$V35,"&gt;"&amp;G$35)+1),"-")</f>
        <v>-</v>
      </c>
      <c r="H36" s="97"/>
      <c r="I36" s="96" t="str">
        <f>IFERROR(IF(OR(I13="No",I13="",I18="Fail",I18=""),"-",COUNTIFS($C13:$V13,I$13,$C18:$V18,I$18,$C35:$V35,"&gt;"&amp;I$35)+1),"-")</f>
        <v>-</v>
      </c>
      <c r="J36" s="97"/>
      <c r="K36" s="96" t="str">
        <f>IFERROR(IF(OR(K13="No",K13="",K18="Fail",K18=""),"-",COUNTIFS($C13:$V13,K$13,$C18:$V18,K$18,$C35:$V35,"&gt;"&amp;K$35)+1),"-")</f>
        <v>-</v>
      </c>
      <c r="L36" s="97"/>
      <c r="M36" s="96" t="str">
        <f>IFERROR(IF(OR(M13="No",M13="",M18="Fail",M18=""),"-",COUNTIFS($C13:$V13,M$13,$C18:$V18,M$18,$C35:$V35,"&gt;"&amp;M$35)+1),"-")</f>
        <v>-</v>
      </c>
      <c r="N36" s="97"/>
      <c r="O36" s="96" t="str">
        <f>IFERROR(IF(OR(O13="No",O13="",O18="Fail",O18=""),"-",COUNTIFS($C13:$V13,O$13,$C18:$V18,O$18,$C35:$V35,"&gt;"&amp;O$35)+1),"-")</f>
        <v>-</v>
      </c>
      <c r="P36" s="97"/>
      <c r="Q36" s="96" t="str">
        <f>IFERROR(IF(OR(Q13="No",Q13="",Q18="Fail",Q18=""),"-",COUNTIFS($C13:$V13,Q$13,$C18:$V18,Q$18,$C35:$V35,"&gt;"&amp;Q$35)+1),"-")</f>
        <v>-</v>
      </c>
      <c r="R36" s="97"/>
      <c r="S36" s="96" t="str">
        <f>IFERROR(IF(OR(S13="No",S13="",S18="Fail",S18=""),"-",COUNTIFS($C13:$V13,S$13,$C18:$V18,S$18,$C35:$V35,"&gt;"&amp;S$35)+1),"-")</f>
        <v>-</v>
      </c>
      <c r="T36" s="97"/>
      <c r="U36" s="96" t="str">
        <f>IFERROR(IF(OR(U13="No",U13="",U18="Fail",U18=""),"-",COUNTIFS($C13:$V13,U$13,$C18:$V18,U$18,$C35:$V35,"&gt;"&amp;U$35)+1),"-")</f>
        <v>-</v>
      </c>
      <c r="V36" s="97"/>
      <c r="W36" s="115">
        <f>IFERROR(IF(OR(W13="No",W13="",W18="Fail",W18=""),"-",COUNTIFS($W13,W$13,$W18,W$18,$W35,"&gt;"&amp;W$35)+1),"-")</f>
        <v>1</v>
      </c>
      <c r="X36" s="116"/>
      <c r="Y36" s="117"/>
      <c r="Z36" s="21"/>
    </row>
    <row r="37" spans="1:26" ht="114" x14ac:dyDescent="0.45">
      <c r="A37" s="53" t="s">
        <v>59</v>
      </c>
      <c r="B37" s="26"/>
      <c r="C37" s="84"/>
      <c r="D37" s="85"/>
      <c r="E37" s="84"/>
      <c r="F37" s="85"/>
      <c r="G37" s="84"/>
      <c r="H37" s="85"/>
      <c r="I37" s="84"/>
      <c r="J37" s="85"/>
      <c r="K37" s="84"/>
      <c r="L37" s="85"/>
      <c r="M37" s="84"/>
      <c r="N37" s="85"/>
      <c r="O37" s="84"/>
      <c r="P37" s="85"/>
      <c r="Q37" s="84"/>
      <c r="R37" s="85"/>
      <c r="S37" s="84"/>
      <c r="T37" s="85"/>
      <c r="U37" s="84"/>
      <c r="V37" s="85"/>
      <c r="W37" s="86" t="s">
        <v>60</v>
      </c>
      <c r="X37" s="87"/>
      <c r="Y37" s="88"/>
      <c r="Z37" s="28" t="s">
        <v>85</v>
      </c>
    </row>
    <row r="38" spans="1:26" ht="28.5" x14ac:dyDescent="0.45">
      <c r="A38" s="54" t="s">
        <v>86</v>
      </c>
      <c r="B38" s="26"/>
      <c r="C38" s="82"/>
      <c r="D38" s="83"/>
      <c r="E38" s="82"/>
      <c r="F38" s="83"/>
      <c r="G38" s="82"/>
      <c r="H38" s="83"/>
      <c r="I38" s="82"/>
      <c r="J38" s="83"/>
      <c r="K38" s="82"/>
      <c r="L38" s="83"/>
      <c r="M38" s="82"/>
      <c r="N38" s="83"/>
      <c r="O38" s="82"/>
      <c r="P38" s="83"/>
      <c r="Q38" s="82"/>
      <c r="R38" s="83"/>
      <c r="S38" s="82"/>
      <c r="T38" s="83"/>
      <c r="U38" s="82"/>
      <c r="V38" s="83"/>
      <c r="W38" s="89"/>
      <c r="X38" s="90"/>
      <c r="Y38" s="91"/>
      <c r="Z38" s="8" t="s">
        <v>83</v>
      </c>
    </row>
  </sheetData>
  <mergeCells count="224">
    <mergeCell ref="C31:D31"/>
    <mergeCell ref="E31:F31"/>
    <mergeCell ref="U31:V31"/>
    <mergeCell ref="A1:Y1"/>
    <mergeCell ref="B3:F3"/>
    <mergeCell ref="B4:F4"/>
    <mergeCell ref="B5:F5"/>
    <mergeCell ref="U13:V13"/>
    <mergeCell ref="C15:D15"/>
    <mergeCell ref="C16:D16"/>
    <mergeCell ref="C17:D17"/>
    <mergeCell ref="C18:D18"/>
    <mergeCell ref="E15:F15"/>
    <mergeCell ref="E16:F16"/>
    <mergeCell ref="E17:F17"/>
    <mergeCell ref="E18:F18"/>
    <mergeCell ref="W17:Y17"/>
    <mergeCell ref="W18:Y18"/>
    <mergeCell ref="U14:V14"/>
    <mergeCell ref="W14:Y14"/>
    <mergeCell ref="W31:Y31"/>
    <mergeCell ref="U12:V12"/>
    <mergeCell ref="C13:D13"/>
    <mergeCell ref="E9:F9"/>
    <mergeCell ref="U34:V34"/>
    <mergeCell ref="U35:V35"/>
    <mergeCell ref="U15:V15"/>
    <mergeCell ref="U16:V16"/>
    <mergeCell ref="U17:V17"/>
    <mergeCell ref="U18:V18"/>
    <mergeCell ref="W36:Y36"/>
    <mergeCell ref="W15:Y15"/>
    <mergeCell ref="W16:Y16"/>
    <mergeCell ref="W35:Y35"/>
    <mergeCell ref="W32:Y32"/>
    <mergeCell ref="W33:Y33"/>
    <mergeCell ref="W34:Y34"/>
    <mergeCell ref="U36:V36"/>
    <mergeCell ref="U32:V32"/>
    <mergeCell ref="U33:V33"/>
    <mergeCell ref="C36:D36"/>
    <mergeCell ref="E32:F32"/>
    <mergeCell ref="E33:F33"/>
    <mergeCell ref="E34:F34"/>
    <mergeCell ref="E35:F35"/>
    <mergeCell ref="E36:F36"/>
    <mergeCell ref="C32:D32"/>
    <mergeCell ref="C33:D33"/>
    <mergeCell ref="C34:D34"/>
    <mergeCell ref="C35:D35"/>
    <mergeCell ref="E11:F11"/>
    <mergeCell ref="E12:F12"/>
    <mergeCell ref="E13:F13"/>
    <mergeCell ref="C9:D9"/>
    <mergeCell ref="O9:P9"/>
    <mergeCell ref="O10:P10"/>
    <mergeCell ref="O11:P11"/>
    <mergeCell ref="O12:P12"/>
    <mergeCell ref="O13:P13"/>
    <mergeCell ref="K11:L11"/>
    <mergeCell ref="K12:L12"/>
    <mergeCell ref="K13:L13"/>
    <mergeCell ref="U7:V7"/>
    <mergeCell ref="E7:F7"/>
    <mergeCell ref="C7:D7"/>
    <mergeCell ref="W7:Y7"/>
    <mergeCell ref="C8:D8"/>
    <mergeCell ref="E8:F8"/>
    <mergeCell ref="U8:V8"/>
    <mergeCell ref="G7:H7"/>
    <mergeCell ref="I7:J7"/>
    <mergeCell ref="K7:L7"/>
    <mergeCell ref="O7:P7"/>
    <mergeCell ref="O8:P8"/>
    <mergeCell ref="G17:H17"/>
    <mergeCell ref="W13:Y13"/>
    <mergeCell ref="C10:D10"/>
    <mergeCell ref="C11:D11"/>
    <mergeCell ref="C12:D12"/>
    <mergeCell ref="W8:Y8"/>
    <mergeCell ref="W9:Y9"/>
    <mergeCell ref="W10:Y10"/>
    <mergeCell ref="W11:Y11"/>
    <mergeCell ref="W12:Y12"/>
    <mergeCell ref="G8:H8"/>
    <mergeCell ref="G9:H9"/>
    <mergeCell ref="G10:H10"/>
    <mergeCell ref="G11:H11"/>
    <mergeCell ref="G12:H12"/>
    <mergeCell ref="C14:D14"/>
    <mergeCell ref="E14:F14"/>
    <mergeCell ref="U9:V9"/>
    <mergeCell ref="U10:V10"/>
    <mergeCell ref="U11:V11"/>
    <mergeCell ref="K8:L8"/>
    <mergeCell ref="K9:L9"/>
    <mergeCell ref="K10:L10"/>
    <mergeCell ref="E10:F10"/>
    <mergeCell ref="G35:H35"/>
    <mergeCell ref="G36:H36"/>
    <mergeCell ref="I8:J8"/>
    <mergeCell ref="I9:J9"/>
    <mergeCell ref="I10:J10"/>
    <mergeCell ref="I11:J11"/>
    <mergeCell ref="I12:J12"/>
    <mergeCell ref="I13:J13"/>
    <mergeCell ref="I14:J14"/>
    <mergeCell ref="I15:J15"/>
    <mergeCell ref="I16:J16"/>
    <mergeCell ref="I17:J17"/>
    <mergeCell ref="I18:J18"/>
    <mergeCell ref="I31:J31"/>
    <mergeCell ref="G18:H18"/>
    <mergeCell ref="G31:H31"/>
    <mergeCell ref="G32:H32"/>
    <mergeCell ref="G33:H33"/>
    <mergeCell ref="G34:H34"/>
    <mergeCell ref="G13:H13"/>
    <mergeCell ref="G14:H14"/>
    <mergeCell ref="G15:H15"/>
    <mergeCell ref="I36:J36"/>
    <mergeCell ref="G16:H16"/>
    <mergeCell ref="I34:J34"/>
    <mergeCell ref="I35:J35"/>
    <mergeCell ref="K34:L34"/>
    <mergeCell ref="K35:L35"/>
    <mergeCell ref="M7:N7"/>
    <mergeCell ref="M8:N8"/>
    <mergeCell ref="M9:N9"/>
    <mergeCell ref="M10:N10"/>
    <mergeCell ref="M11:N11"/>
    <mergeCell ref="M12:N12"/>
    <mergeCell ref="M13:N13"/>
    <mergeCell ref="M14:N14"/>
    <mergeCell ref="K14:L14"/>
    <mergeCell ref="K15:L15"/>
    <mergeCell ref="K16:L16"/>
    <mergeCell ref="K17:L17"/>
    <mergeCell ref="K18:L18"/>
    <mergeCell ref="K31:L31"/>
    <mergeCell ref="K32:L32"/>
    <mergeCell ref="K33:L33"/>
    <mergeCell ref="I32:J32"/>
    <mergeCell ref="I33:J33"/>
    <mergeCell ref="M18:N18"/>
    <mergeCell ref="M31:N31"/>
    <mergeCell ref="M32:N32"/>
    <mergeCell ref="M33:N33"/>
    <mergeCell ref="K36:L36"/>
    <mergeCell ref="M15:N15"/>
    <mergeCell ref="M16:N16"/>
    <mergeCell ref="M17:N17"/>
    <mergeCell ref="M35:N35"/>
    <mergeCell ref="M36:N36"/>
    <mergeCell ref="M34:N34"/>
    <mergeCell ref="O35:P35"/>
    <mergeCell ref="O36:P36"/>
    <mergeCell ref="Q7:R7"/>
    <mergeCell ref="Q8:R8"/>
    <mergeCell ref="Q9:R9"/>
    <mergeCell ref="Q10:R10"/>
    <mergeCell ref="Q11:R11"/>
    <mergeCell ref="Q12:R12"/>
    <mergeCell ref="Q13:R13"/>
    <mergeCell ref="Q14:R14"/>
    <mergeCell ref="Q15:R15"/>
    <mergeCell ref="Q16:R16"/>
    <mergeCell ref="Q17:R17"/>
    <mergeCell ref="Q18:R18"/>
    <mergeCell ref="Q31:R31"/>
    <mergeCell ref="O31:P31"/>
    <mergeCell ref="O32:P32"/>
    <mergeCell ref="O33:P33"/>
    <mergeCell ref="O34:P34"/>
    <mergeCell ref="O14:P14"/>
    <mergeCell ref="O15:P15"/>
    <mergeCell ref="O16:P16"/>
    <mergeCell ref="O17:P17"/>
    <mergeCell ref="O18:P18"/>
    <mergeCell ref="S33:T33"/>
    <mergeCell ref="S34:T34"/>
    <mergeCell ref="S35:T35"/>
    <mergeCell ref="S36:T36"/>
    <mergeCell ref="Q36:R36"/>
    <mergeCell ref="S7:T7"/>
    <mergeCell ref="S8:T8"/>
    <mergeCell ref="S9:T9"/>
    <mergeCell ref="S10:T10"/>
    <mergeCell ref="S11:T11"/>
    <mergeCell ref="S12:T12"/>
    <mergeCell ref="S13:T13"/>
    <mergeCell ref="S14:T14"/>
    <mergeCell ref="S15:T15"/>
    <mergeCell ref="S16:T16"/>
    <mergeCell ref="S17:T17"/>
    <mergeCell ref="S18:T18"/>
    <mergeCell ref="S31:T31"/>
    <mergeCell ref="S32:T32"/>
    <mergeCell ref="Q32:R32"/>
    <mergeCell ref="Q33:R33"/>
    <mergeCell ref="Q34:R34"/>
    <mergeCell ref="Q35:R35"/>
    <mergeCell ref="U38:V38"/>
    <mergeCell ref="U37:V37"/>
    <mergeCell ref="W37:Y37"/>
    <mergeCell ref="W38:Y38"/>
    <mergeCell ref="C38:D38"/>
    <mergeCell ref="E38:F38"/>
    <mergeCell ref="G38:H38"/>
    <mergeCell ref="I38:J38"/>
    <mergeCell ref="K38:L38"/>
    <mergeCell ref="M38:N38"/>
    <mergeCell ref="O38:P38"/>
    <mergeCell ref="Q38:R38"/>
    <mergeCell ref="S38:T38"/>
    <mergeCell ref="C37:D37"/>
    <mergeCell ref="E37:F37"/>
    <mergeCell ref="G37:H37"/>
    <mergeCell ref="I37:J37"/>
    <mergeCell ref="K37:L37"/>
    <mergeCell ref="M37:N37"/>
    <mergeCell ref="O37:P37"/>
    <mergeCell ref="Q37:R37"/>
    <mergeCell ref="S37:T37"/>
  </mergeCells>
  <conditionalFormatting sqref="B30">
    <cfRule type="cellIs" dxfId="1" priority="3" operator="equal">
      <formula>"not 100"</formula>
    </cfRule>
  </conditionalFormatting>
  <conditionalFormatting sqref="W30">
    <cfRule type="cellIs" dxfId="0" priority="2" operator="equal">
      <formula>"not 100"</formula>
    </cfRule>
  </conditionalFormatting>
  <dataValidations count="6">
    <dataValidation type="list" allowBlank="1" showInputMessage="1" showErrorMessage="1" sqref="C20:C29 U20:U29 E20:E29 X20:X29 G20:G29 I20:I29 K20:K29 M20:M29 O20:O29 Q20:Q29 S20:S29" xr:uid="{B85B40AA-1DAC-4B92-94B2-1ED70E00EB5C}">
      <formula1>"0,1,2,3,4,5"</formula1>
    </dataValidation>
    <dataValidation type="list" allowBlank="1" showInputMessage="1" showErrorMessage="1" sqref="W15:W17" xr:uid="{00327A68-48F8-452D-BF5F-3E408DA674EE}">
      <formula1>"Pass, Fail"</formula1>
    </dataValidation>
    <dataValidation type="list" allowBlank="1" showInputMessage="1" showErrorMessage="1" sqref="W9:W12" xr:uid="{73EB708D-626F-4B21-9286-373988AE4BF9}">
      <formula1>"Yes, No"</formula1>
    </dataValidation>
    <dataValidation type="list" allowBlank="1" showInputMessage="1" showErrorMessage="1" sqref="C9:C12 E9:E12 G9:G12 I9:I12 K9:K12 M9:M12 O9:O12 Q9:Q12 S9:S12 U9:U12" xr:uid="{B1FBEDAB-1987-4D7A-8D5D-60EF1E70D48D}">
      <formula1>"Yes, No,N/A"</formula1>
    </dataValidation>
    <dataValidation type="list" allowBlank="1" showInputMessage="1" showErrorMessage="1" sqref="C15:C17 E15:E17 G15:G17 I15:I17 K15:K17 M15:M17 O15:O17 Q15:Q17 S15:S17 U15:U17" xr:uid="{905B4052-07BE-441A-8B6A-6DE58C00A19A}">
      <formula1>"Pass, Fail,N/A"</formula1>
    </dataValidation>
    <dataValidation type="list" allowBlank="1" showInputMessage="1" showErrorMessage="1" sqref="C37 E37 G37 I37 K37 M37 O37 Q37 S37 U37" xr:uid="{5AFEABE8-FD98-4F90-9CFF-75FB18658262}">
      <formula1>"Low,Medium,High,Extreme"</formula1>
    </dataValidation>
  </dataValidations>
  <pageMargins left="0.7" right="0.7" top="0.75" bottom="0.75" header="0.3" footer="0.3"/>
  <pageSetup paperSize="9" orientation="portrait" r:id="rId1"/>
  <headerFooter>
    <oddFooter>&amp;L_x000D_&amp;1#&amp;"Calibri"&amp;11&amp;K000000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071DB98A356C4AAEDC30992D26E8D2" ma:contentTypeVersion="18" ma:contentTypeDescription="Create a new document." ma:contentTypeScope="" ma:versionID="8380ba73a06ae1262912bd0f430f6f2f">
  <xsd:schema xmlns:xsd="http://www.w3.org/2001/XMLSchema" xmlns:xs="http://www.w3.org/2001/XMLSchema" xmlns:p="http://schemas.microsoft.com/office/2006/metadata/properties" xmlns:ns2="ae0bd4b9-0765-488f-88cd-0e30e88d6577" xmlns:ns3="a2af59de-696a-40a9-b32d-6434431c85e0" targetNamespace="http://schemas.microsoft.com/office/2006/metadata/properties" ma:root="true" ma:fieldsID="df8eb608b4f375151595868e4fb61079" ns2:_="" ns3:_="">
    <xsd:import namespace="ae0bd4b9-0765-488f-88cd-0e30e88d6577"/>
    <xsd:import namespace="a2af59de-696a-40a9-b32d-6434431c85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d4b9-0765-488f-88cd-0e30e88d65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f59de-696a-40a9-b32d-6434431c85e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4afcd51-1434-4366-9d92-f95ff12532e0}" ma:internalName="TaxCatchAll" ma:showField="CatchAllData" ma:web="a2af59de-696a-40a9-b32d-6434431c85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d4b9-0765-488f-88cd-0e30e88d6577">
      <Terms xmlns="http://schemas.microsoft.com/office/infopath/2007/PartnerControls"/>
    </lcf76f155ced4ddcb4097134ff3c332f>
    <TaxCatchAll xmlns="a2af59de-696a-40a9-b32d-6434431c85e0" xsi:nil="true"/>
    <SharedWithUsers xmlns="a2af59de-696a-40a9-b32d-6434431c85e0">
      <UserInfo>
        <DisplayName>Vanessa Coles (DGS)</DisplayName>
        <AccountId>22</AccountId>
        <AccountType/>
      </UserInfo>
      <UserInfo>
        <DisplayName>Michael Golsworthy (DGS)</DisplayName>
        <AccountId>11</AccountId>
        <AccountType/>
      </UserInfo>
    </SharedWithUsers>
  </documentManagement>
</p:properties>
</file>

<file path=customXml/itemProps1.xml><?xml version="1.0" encoding="utf-8"?>
<ds:datastoreItem xmlns:ds="http://schemas.openxmlformats.org/officeDocument/2006/customXml" ds:itemID="{FE1C7419-28E4-442D-96DF-3ED551473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d4b9-0765-488f-88cd-0e30e88d6577"/>
    <ds:schemaRef ds:uri="a2af59de-696a-40a9-b32d-6434431c8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DEF139-1DB0-46A0-8E3E-DFEFCAF6AC69}">
  <ds:schemaRefs>
    <ds:schemaRef ds:uri="http://schemas.microsoft.com/sharepoint/v3/contenttype/forms"/>
  </ds:schemaRefs>
</ds:datastoreItem>
</file>

<file path=customXml/itemProps3.xml><?xml version="1.0" encoding="utf-8"?>
<ds:datastoreItem xmlns:ds="http://schemas.openxmlformats.org/officeDocument/2006/customXml" ds:itemID="{94908D85-8F66-4E8C-AADF-E02A0B212B17}">
  <ds:schemaRefs>
    <ds:schemaRef ds:uri="http://purl.org/dc/elements/1.1/"/>
    <ds:schemaRef ds:uri="a2af59de-696a-40a9-b32d-6434431c85e0"/>
    <ds:schemaRef ds:uri="http://schemas.openxmlformats.org/package/2006/metadata/core-properties"/>
    <ds:schemaRef ds:uri="http://purl.org/dc/dcmitype/"/>
    <ds:schemaRef ds:uri="http://schemas.microsoft.com/office/infopath/2007/PartnerControls"/>
    <ds:schemaRef ds:uri="http://purl.org/dc/terms/"/>
    <ds:schemaRef ds:uri="ae0bd4b9-0765-488f-88cd-0e30e88d6577"/>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Lowest cost</vt:lpstr>
      <vt:lpstr>#2 VFM Scoring 0-1</vt:lpstr>
      <vt:lpstr>#3 VFM Scoring 0-5</vt:lpstr>
      <vt:lpstr>#4 VFM Scoring 0-5 &amp; Weighting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Roy Bird (DGS)</dc:creator>
  <cp:keywords/>
  <dc:description/>
  <cp:lastModifiedBy>Vanessa Coles (DGS)</cp:lastModifiedBy>
  <cp:revision/>
  <dcterms:created xsi:type="dcterms:W3CDTF">2024-02-12T22:24:19Z</dcterms:created>
  <dcterms:modified xsi:type="dcterms:W3CDTF">2024-05-21T02:26:35Z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2024-02-12T22:33:41Z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d84b85c2-9532-4daa-9077-b937be627e24</vt:lpwstr>
  </property>
  <property fmtid="{D5CDD505-2E9C-101B-9397-08002B2CF9AE}" pid="8" name="MSIP_Label_7158ebbd-6c5e-441f-bfc9-4eb8c11e3978_ContentBits">
    <vt:lpwstr>2</vt:lpwstr>
  </property>
  <property fmtid="{D5CDD505-2E9C-101B-9397-08002B2CF9AE}" pid="9" name="ContentTypeId">
    <vt:lpwstr>0x01010016071DB98A356C4AAEDC30992D26E8D2</vt:lpwstr>
  </property>
  <property fmtid="{D5CDD505-2E9C-101B-9397-08002B2CF9AE}" pid="10" name="MediaServiceImageTags">
    <vt:lpwstr/>
  </property>
</Properties>
</file>